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150" yWindow="585" windowWidth="28455" windowHeight="13740"/>
  </bookViews>
  <sheets>
    <sheet name="Rekapitulace stavby" sheetId="1" r:id="rId1"/>
    <sheet name="SO 103 - Polní cesta C68" sheetId="2" r:id="rId2"/>
    <sheet name="VRN - Vedlejší rozpočtové..." sheetId="3" r:id="rId3"/>
    <sheet name="Pokyny pro vyplnění" sheetId="4" r:id="rId4"/>
  </sheets>
  <definedNames>
    <definedName name="_xlnm._FilterDatabase" localSheetId="1" hidden="1">'SO 103 - Polní cesta C68'!$C$85:$K$275</definedName>
    <definedName name="_xlnm._FilterDatabase" localSheetId="2" hidden="1">'VRN - Vedlejší rozpočtové...'!$C$91:$K$136</definedName>
    <definedName name="_xlnm.Print_Titles" localSheetId="0">'Rekapitulace stavby'!$52:$52</definedName>
    <definedName name="_xlnm.Print_Titles" localSheetId="1">'SO 103 - Polní cesta C68'!$85:$85</definedName>
    <definedName name="_xlnm.Print_Titles" localSheetId="2">'VRN - Vedlejší rozpočtové...'!$91:$91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103 - Polní cesta C68'!$C$4:$J$39,'SO 103 - Polní cesta C68'!$C$45:$J$67,'SO 103 - Polní cesta C68'!$C$73:$K$275</definedName>
    <definedName name="_xlnm.Print_Area" localSheetId="2">'VRN - Vedlejší rozpočtové...'!$C$4:$J$41,'VRN - Vedlejší rozpočtové...'!$C$47:$J$71,'VRN - Vedlejší rozpočtové...'!$C$77:$K$136</definedName>
  </definedNames>
  <calcPr calcId="125725"/>
</workbook>
</file>

<file path=xl/calcChain.xml><?xml version="1.0" encoding="utf-8"?>
<calcChain xmlns="http://schemas.openxmlformats.org/spreadsheetml/2006/main">
  <c r="J39" i="3"/>
  <c r="J38"/>
  <c r="AY57" i="1" s="1"/>
  <c r="J37" i="3"/>
  <c r="AX57" i="1" s="1"/>
  <c r="BI134" i="3"/>
  <c r="BH134"/>
  <c r="BG134"/>
  <c r="BF134"/>
  <c r="T134"/>
  <c r="T133"/>
  <c r="R134"/>
  <c r="R133"/>
  <c r="P134"/>
  <c r="P133"/>
  <c r="BI130"/>
  <c r="BH130"/>
  <c r="BG130"/>
  <c r="BF130"/>
  <c r="T130"/>
  <c r="T129" s="1"/>
  <c r="R130"/>
  <c r="R129" s="1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T115"/>
  <c r="R116"/>
  <c r="R115" s="1"/>
  <c r="P116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6"/>
  <c r="BH96"/>
  <c r="BG96"/>
  <c r="BF96"/>
  <c r="T96"/>
  <c r="R96"/>
  <c r="P96"/>
  <c r="J89"/>
  <c r="J88"/>
  <c r="F88"/>
  <c r="F86"/>
  <c r="E84"/>
  <c r="J59"/>
  <c r="J58"/>
  <c r="F58"/>
  <c r="F56"/>
  <c r="E54"/>
  <c r="J20"/>
  <c r="E20"/>
  <c r="F89" s="1"/>
  <c r="J19"/>
  <c r="J14"/>
  <c r="J86" s="1"/>
  <c r="E7"/>
  <c r="E50" s="1"/>
  <c r="J37" i="2"/>
  <c r="J36"/>
  <c r="AY56" i="1"/>
  <c r="J35" i="2"/>
  <c r="AX56" i="1"/>
  <c r="BI274" i="2"/>
  <c r="BH274"/>
  <c r="BG274"/>
  <c r="BF274"/>
  <c r="T274"/>
  <c r="T273"/>
  <c r="R274"/>
  <c r="R273"/>
  <c r="P274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07"/>
  <c r="BH207"/>
  <c r="BG207"/>
  <c r="BF207"/>
  <c r="T207"/>
  <c r="R207"/>
  <c r="P207"/>
  <c r="BI200"/>
  <c r="BH200"/>
  <c r="BG200"/>
  <c r="BF200"/>
  <c r="T200"/>
  <c r="R200"/>
  <c r="P200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 s="1"/>
  <c r="J17"/>
  <c r="J12"/>
  <c r="J80"/>
  <c r="E7"/>
  <c r="E76"/>
  <c r="L50" i="1"/>
  <c r="AM50"/>
  <c r="AM49"/>
  <c r="L49"/>
  <c r="AM47"/>
  <c r="L47"/>
  <c r="L45"/>
  <c r="L44"/>
  <c r="BK151" i="2"/>
  <c r="BK238"/>
  <c r="J190"/>
  <c r="J261"/>
  <c r="BK141"/>
  <c r="J249"/>
  <c r="J169"/>
  <c r="BK120" i="3"/>
  <c r="BK126"/>
  <c r="BK242" i="2"/>
  <c r="J184"/>
  <c r="BK171"/>
  <c r="BK137"/>
  <c r="BK214"/>
  <c r="BK221"/>
  <c r="J111"/>
  <c r="BK177"/>
  <c r="J101"/>
  <c r="J103" i="3"/>
  <c r="J156" i="2"/>
  <c r="J115"/>
  <c r="J129"/>
  <c r="BK165"/>
  <c r="BK99"/>
  <c r="BK159"/>
  <c r="BK134" i="3"/>
  <c r="BK130"/>
  <c r="J135" i="2"/>
  <c r="J214"/>
  <c r="J171"/>
  <c r="J167"/>
  <c r="BK265"/>
  <c r="BK129"/>
  <c r="BK116" i="3"/>
  <c r="BK103"/>
  <c r="J265" i="2"/>
  <c r="J95"/>
  <c r="BK192"/>
  <c r="BK103"/>
  <c r="BK156"/>
  <c r="BK274"/>
  <c r="BK135"/>
  <c r="J106" i="3"/>
  <c r="BK112"/>
  <c r="J238" i="2"/>
  <c r="J182"/>
  <c r="J147"/>
  <c r="J97"/>
  <c r="BK261"/>
  <c r="J144"/>
  <c r="J253"/>
  <c r="BK126"/>
  <c r="J123" i="3"/>
  <c r="J139" i="2"/>
  <c r="BK89"/>
  <c r="J228"/>
  <c r="BK115"/>
  <c r="BK184"/>
  <c r="J99"/>
  <c r="BK109" i="3"/>
  <c r="J109" i="2"/>
  <c r="J207"/>
  <c r="J141"/>
  <c r="J126"/>
  <c r="BK182"/>
  <c r="J92"/>
  <c r="BK96" i="3"/>
  <c r="BK113" i="2"/>
  <c r="BK200"/>
  <c r="BK131"/>
  <c r="BK174"/>
  <c r="J107"/>
  <c r="J89"/>
  <c r="BK106" i="3"/>
  <c r="J246" i="2"/>
  <c r="J188"/>
  <c r="J174"/>
  <c r="BK111"/>
  <c r="J269"/>
  <c r="BK109"/>
  <c r="J159"/>
  <c r="BK97"/>
  <c r="J151"/>
  <c r="AS55" i="1"/>
  <c r="BK107" i="2"/>
  <c r="BK101"/>
  <c r="J149"/>
  <c r="J256"/>
  <c r="J137"/>
  <c r="J116" i="3"/>
  <c r="BK269" i="2"/>
  <c r="BK92"/>
  <c r="J200"/>
  <c r="BK167"/>
  <c r="J235"/>
  <c r="BK105"/>
  <c r="J165"/>
  <c r="J130" i="3"/>
  <c r="J134"/>
  <c r="BK123"/>
  <c r="BK133" i="2"/>
  <c r="BK207"/>
  <c r="BK169"/>
  <c r="BK228"/>
  <c r="J122"/>
  <c r="BK188"/>
  <c r="J103"/>
  <c r="J112" i="3"/>
  <c r="J274" i="2"/>
  <c r="BK235"/>
  <c r="J177"/>
  <c r="BK122"/>
  <c r="BK144"/>
  <c r="BK249"/>
  <c r="J133"/>
  <c r="BK190"/>
  <c r="J126" i="3"/>
  <c r="J120"/>
  <c r="J131" i="2"/>
  <c r="J221"/>
  <c r="BK253"/>
  <c r="BK139"/>
  <c r="BK246"/>
  <c r="J113"/>
  <c r="J96" i="3"/>
  <c r="BK149" i="2"/>
  <c r="BK256"/>
  <c r="J192"/>
  <c r="BK95"/>
  <c r="BK147"/>
  <c r="J242"/>
  <c r="J105"/>
  <c r="J109" i="3"/>
  <c r="R88" i="2" l="1"/>
  <c r="T173"/>
  <c r="T191"/>
  <c r="T241"/>
  <c r="R255"/>
  <c r="P95" i="3"/>
  <c r="P94" s="1"/>
  <c r="P93" s="1"/>
  <c r="P92" s="1"/>
  <c r="AU57" i="1" s="1"/>
  <c r="P119" i="3"/>
  <c r="BK88" i="2"/>
  <c r="J88"/>
  <c r="J61" s="1"/>
  <c r="BK173"/>
  <c r="J173" s="1"/>
  <c r="J62" s="1"/>
  <c r="P191"/>
  <c r="P241"/>
  <c r="BK255"/>
  <c r="J255"/>
  <c r="J65" s="1"/>
  <c r="P88"/>
  <c r="P87" s="1"/>
  <c r="P86" s="1"/>
  <c r="AU56" i="1" s="1"/>
  <c r="P173" i="2"/>
  <c r="BK191"/>
  <c r="J191"/>
  <c r="J63" s="1"/>
  <c r="BK241"/>
  <c r="J241" s="1"/>
  <c r="J64" s="1"/>
  <c r="P255"/>
  <c r="BK95" i="3"/>
  <c r="J95" s="1"/>
  <c r="J66" s="1"/>
  <c r="R95"/>
  <c r="T119"/>
  <c r="T88" i="2"/>
  <c r="T87"/>
  <c r="T86" s="1"/>
  <c r="R173"/>
  <c r="R191"/>
  <c r="R241"/>
  <c r="T255"/>
  <c r="T95" i="3"/>
  <c r="T94" s="1"/>
  <c r="T93" s="1"/>
  <c r="T92" s="1"/>
  <c r="BK119"/>
  <c r="J119" s="1"/>
  <c r="J68" s="1"/>
  <c r="R119"/>
  <c r="BK115"/>
  <c r="J115" s="1"/>
  <c r="J67" s="1"/>
  <c r="BK273" i="2"/>
  <c r="J273" s="1"/>
  <c r="J66" s="1"/>
  <c r="BK129" i="3"/>
  <c r="J129" s="1"/>
  <c r="J69" s="1"/>
  <c r="BK133"/>
  <c r="J133"/>
  <c r="J70" s="1"/>
  <c r="F59"/>
  <c r="E80"/>
  <c r="BE112"/>
  <c r="BE123"/>
  <c r="J56"/>
  <c r="BE96"/>
  <c r="BE103"/>
  <c r="BE106"/>
  <c r="BE116"/>
  <c r="BE120"/>
  <c r="BE130"/>
  <c r="BE134"/>
  <c r="BE109"/>
  <c r="BE126"/>
  <c r="E48" i="2"/>
  <c r="J52"/>
  <c r="F55"/>
  <c r="BE95"/>
  <c r="BE107"/>
  <c r="BE115"/>
  <c r="BE131"/>
  <c r="BE139"/>
  <c r="BE144"/>
  <c r="BE151"/>
  <c r="BE171"/>
  <c r="BE238"/>
  <c r="BE249"/>
  <c r="BE253"/>
  <c r="BE265"/>
  <c r="BE274"/>
  <c r="BE92"/>
  <c r="BE97"/>
  <c r="BE101"/>
  <c r="BE129"/>
  <c r="BE149"/>
  <c r="BE165"/>
  <c r="BE169"/>
  <c r="BE182"/>
  <c r="BE214"/>
  <c r="BE221"/>
  <c r="BE246"/>
  <c r="BE89"/>
  <c r="BE105"/>
  <c r="BE111"/>
  <c r="BE122"/>
  <c r="BE133"/>
  <c r="BE135"/>
  <c r="BE137"/>
  <c r="BE147"/>
  <c r="BE156"/>
  <c r="BE159"/>
  <c r="BE174"/>
  <c r="BE177"/>
  <c r="BE184"/>
  <c r="BE188"/>
  <c r="BE190"/>
  <c r="BE192"/>
  <c r="BE200"/>
  <c r="BE207"/>
  <c r="BE228"/>
  <c r="BE242"/>
  <c r="BE256"/>
  <c r="BE269"/>
  <c r="BE99"/>
  <c r="BE103"/>
  <c r="BE109"/>
  <c r="BE113"/>
  <c r="BE126"/>
  <c r="BE141"/>
  <c r="BE167"/>
  <c r="BE235"/>
  <c r="BE261"/>
  <c r="F36"/>
  <c r="BC56" i="1" s="1"/>
  <c r="F34" i="2"/>
  <c r="BA56" i="1" s="1"/>
  <c r="J34" i="2"/>
  <c r="AW56" i="1" s="1"/>
  <c r="F39" i="3"/>
  <c r="BD57" i="1" s="1"/>
  <c r="J36" i="3"/>
  <c r="AW57" i="1" s="1"/>
  <c r="F35" i="2"/>
  <c r="BB56" i="1" s="1"/>
  <c r="F37" i="3"/>
  <c r="BB57" i="1" s="1"/>
  <c r="F38" i="3"/>
  <c r="BC57" i="1" s="1"/>
  <c r="AS54"/>
  <c r="F36" i="3"/>
  <c r="BA57" i="1"/>
  <c r="F37" i="2"/>
  <c r="BD56" i="1" s="1"/>
  <c r="R94" i="3" l="1"/>
  <c r="R93" s="1"/>
  <c r="R92" s="1"/>
  <c r="R87" i="2"/>
  <c r="R86"/>
  <c r="BK94" i="3"/>
  <c r="J94" s="1"/>
  <c r="J65" s="1"/>
  <c r="BK87" i="2"/>
  <c r="J87" s="1"/>
  <c r="J60" s="1"/>
  <c r="F33"/>
  <c r="AZ56" i="1"/>
  <c r="J35" i="3"/>
  <c r="AV57" i="1" s="1"/>
  <c r="AT57" s="1"/>
  <c r="J33" i="2"/>
  <c r="AV56" i="1" s="1"/>
  <c r="AT56" s="1"/>
  <c r="F35" i="3"/>
  <c r="AZ57" i="1"/>
  <c r="AU55"/>
  <c r="AU54" s="1"/>
  <c r="BD55"/>
  <c r="BD54"/>
  <c r="W33" s="1"/>
  <c r="BC55"/>
  <c r="BC54" s="1"/>
  <c r="AY54" s="1"/>
  <c r="BB55"/>
  <c r="AX55" s="1"/>
  <c r="BA55"/>
  <c r="AW55"/>
  <c r="BK93" i="3" l="1"/>
  <c r="BK92" s="1"/>
  <c r="J92" s="1"/>
  <c r="J63" s="1"/>
  <c r="BK86" i="2"/>
  <c r="J86" s="1"/>
  <c r="J59" s="1"/>
  <c r="AZ55" i="1"/>
  <c r="AZ54"/>
  <c r="W29" s="1"/>
  <c r="W32"/>
  <c r="AY55"/>
  <c r="BB54"/>
  <c r="W31" s="1"/>
  <c r="BA54"/>
  <c r="AW54" s="1"/>
  <c r="AK30" s="1"/>
  <c r="J93" i="3" l="1"/>
  <c r="J64" s="1"/>
  <c r="J30" i="2"/>
  <c r="AG56" i="1" s="1"/>
  <c r="J32" i="3"/>
  <c r="AG57" i="1" s="1"/>
  <c r="AX54"/>
  <c r="AV55"/>
  <c r="AT55"/>
  <c r="AV54"/>
  <c r="AK29" s="1"/>
  <c r="W30"/>
  <c r="J41" i="3" l="1"/>
  <c r="J39" i="2"/>
  <c r="AN56" i="1"/>
  <c r="AN57"/>
  <c r="AG55"/>
  <c r="AG54" s="1"/>
  <c r="AK26" s="1"/>
  <c r="AK35" s="1"/>
  <c r="AT54"/>
  <c r="AN55" l="1"/>
  <c r="AN54"/>
</calcChain>
</file>

<file path=xl/sharedStrings.xml><?xml version="1.0" encoding="utf-8"?>
<sst xmlns="http://schemas.openxmlformats.org/spreadsheetml/2006/main" count="3080" uniqueCount="693">
  <si>
    <t>Export Komplet</t>
  </si>
  <si>
    <t>VZ</t>
  </si>
  <si>
    <t>2.0</t>
  </si>
  <si>
    <t>ZAMOK</t>
  </si>
  <si>
    <t>False</t>
  </si>
  <si>
    <t>{b424e07b-1c52-49ec-a56e-b9aacb54b3bf}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</si>
  <si>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</si>
  <si>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</si>
  <si>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</si>
  <si>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</si>
  <si>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</si>
  <si>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</si>
  <si>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</si>
  <si>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</si>
  <si>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101-3010-18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</si>
  <si>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</si>
  <si>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</si>
  <si>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C68 v k.ú. Božejovice</t>
  </si>
  <si>
    <t>KSO:</t>
  </si>
  <si>
    <t/>
  </si>
  <si>
    <t>CC-CZ:</t>
  </si>
  <si>
    <t>Místo:</t>
  </si>
  <si>
    <t>Božejovicce</t>
  </si>
  <si>
    <t>Datum:</t>
  </si>
  <si>
    <t>15. 3. 2024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</si>
  <si>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</si>
  <si>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</si>
  <si>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</si>
  <si>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</si>
  <si>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</si>
  <si>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</si>
  <si>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</si>
  <si>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</si>
  <si>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</si>
  <si>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</si>
  <si>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</si>
  <si>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</si>
  <si>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</si>
  <si>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 xml:space="preserve">Soupis prací je sestaven pomocí software KROS4 společnosti ÚRS Praha, a.s. s využitím cenové soustavy ÚRS 2022/II._x000D_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</si>
  <si>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</si>
  <si>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</si>
  <si>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</si>
  <si>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</si>
  <si>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</si>
  <si>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</si>
  <si>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</si>
  <si>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</si>
  <si>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</si>
  <si>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</si>
  <si>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</si>
  <si>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</si>
  <si>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</si>
  <si>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</si>
  <si>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</si>
  <si>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</si>
  <si>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</si>
  <si>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</si>
  <si>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</si>
  <si>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</si>
  <si>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</si>
  <si>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</si>
  <si>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</si>
  <si>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</si>
  <si>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</si>
  <si>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</si>
  <si>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</si>
  <si>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</si>
  <si>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</si>
  <si>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</si>
  <si>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</si>
  <si>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</si>
  <si>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</si>
  <si>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</si>
  <si>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</si>
  <si>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</si>
  <si>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</si>
  <si>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</si>
  <si>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103</t>
  </si>
  <si>
    <t>Polní cesta C68</t>
  </si>
  <si>
    <t>STA</t>
  </si>
  <si>
    <t>1</t>
  </si>
  <si>
    <t>{13d723f0-d745-4a92-89c6-b875b0e9940a}</t>
  </si>
  <si>
    <t>2</t>
  </si>
  <si>
    <t>/</t>
  </si>
  <si>
    <t>Soupis</t>
  </si>
  <si>
    <t>###NOINSERT###</t>
  </si>
  <si>
    <t>VRN</t>
  </si>
  <si>
    <t>Vedlejší rozpočtové náklady</t>
  </si>
  <si>
    <t>{41ff688d-825c-4aed-97da-d5afa4d647ad}</t>
  </si>
  <si>
    <t>KRYCÍ LIST SOUPISU PRACÍ</t>
  </si>
  <si>
    <t>Objekt:</t>
  </si>
  <si>
    <t>SO 103 - Polní cesta C68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</si>
  <si>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</si>
  <si>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</si>
  <si>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</si>
  <si>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</si>
  <si>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</si>
  <si>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</si>
  <si>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</si>
  <si>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</si>
  <si>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</si>
  <si>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</si>
  <si>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</si>
  <si>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</si>
  <si>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</si>
  <si>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</si>
  <si>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</si>
  <si>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</si>
  <si>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</si>
  <si>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</si>
  <si>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</si>
  <si>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</si>
  <si>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</si>
  <si>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</si>
  <si>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</si>
  <si>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</si>
  <si>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</si>
  <si>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</si>
  <si>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</si>
  <si>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</si>
  <si>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</si>
  <si>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</si>
  <si>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</si>
  <si>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</si>
  <si>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CS ÚRS 2022 02</t>
  </si>
  <si>
    <t>4</t>
  </si>
  <si>
    <t>176119345</t>
  </si>
  <si>
    <t>Online PSC</t>
  </si>
  <si>
    <t>https://podminky.urs.cz/item/CS_URS_2022_02/111251102</t>
  </si>
  <si>
    <t>VV</t>
  </si>
  <si>
    <t>"úsek km 0,000-KÚ " 200</t>
  </si>
  <si>
    <t>111209111</t>
  </si>
  <si>
    <t>Spálení proutí, klestu z prořezávek a odstraněných křovin pro jakoukoliv dřevinu</t>
  </si>
  <si>
    <t>-1657381891</t>
  </si>
  <si>
    <t>https://podminky.urs.cz/item/CS_URS_2022_02/111209111</t>
  </si>
  <si>
    <t>3</t>
  </si>
  <si>
    <t>112101101</t>
  </si>
  <si>
    <t>Odstranění stromů s odřezáním kmene a s odvětvením listnatých, průměru kmene přes 100 do 300 mm</t>
  </si>
  <si>
    <t>kus</t>
  </si>
  <si>
    <t>1437533804</t>
  </si>
  <si>
    <t>https://podminky.urs.cz/item/CS_URS_2022_02/112101101</t>
  </si>
  <si>
    <t>112101102</t>
  </si>
  <si>
    <t>Odstranění stromů s odřezáním kmene a s odvětvením listnatých, průměru kmene přes 300 do 500 mm</t>
  </si>
  <si>
    <t>1057838560</t>
  </si>
  <si>
    <t>https://podminky.urs.cz/item/CS_URS_2022_02/112101102</t>
  </si>
  <si>
    <t>5</t>
  </si>
  <si>
    <t>112101103</t>
  </si>
  <si>
    <t>Odstranění stromů s odřezáním kmene a s odvětvením listnatých, průměru kmene přes 500 do 700 mm</t>
  </si>
  <si>
    <t>1699873552</t>
  </si>
  <si>
    <t>https://podminky.urs.cz/item/CS_URS_2022_02/112101103</t>
  </si>
  <si>
    <t>6</t>
  </si>
  <si>
    <t>112151512</t>
  </si>
  <si>
    <t>Řez a průklest stromů pomocí mobilní plošiny výšky stromu přes 10 do 15 m</t>
  </si>
  <si>
    <t>1239692578</t>
  </si>
  <si>
    <t>https://podminky.urs.cz/item/CS_URS_2022_02/112151512</t>
  </si>
  <si>
    <t>7</t>
  </si>
  <si>
    <t>112201112</t>
  </si>
  <si>
    <t>Odstranění pařezu v rovině nebo na svahu do 1:5 o průměru pařezu na řezné ploše přes 200 do 300 mm</t>
  </si>
  <si>
    <t>1070645992</t>
  </si>
  <si>
    <t>https://podminky.urs.cz/item/CS_URS_2022_02/112201112</t>
  </si>
  <si>
    <t>8</t>
  </si>
  <si>
    <t>112201114</t>
  </si>
  <si>
    <t>Odstranění pařezu v rovině nebo na svahu do 1:5 o průměru pařezu na řezné ploše přes 400 do 500 mm</t>
  </si>
  <si>
    <t>577838672</t>
  </si>
  <si>
    <t>https://podminky.urs.cz/item/CS_URS_2022_02/112201114</t>
  </si>
  <si>
    <t>9</t>
  </si>
  <si>
    <t>112201116</t>
  </si>
  <si>
    <t>Odstranění pařezu v rovině nebo na svahu do 1:5 o průměru pařezu na řezné ploše přes 600 do 700 mm</t>
  </si>
  <si>
    <t>396868821</t>
  </si>
  <si>
    <t>https://podminky.urs.cz/item/CS_URS_2022_02/112201116</t>
  </si>
  <si>
    <t>10</t>
  </si>
  <si>
    <t>112211111</t>
  </si>
  <si>
    <t>Spálení pařezů na hromadách průměru přes 0,10 do 0,30 m</t>
  </si>
  <si>
    <t>-647974940</t>
  </si>
  <si>
    <t>https://podminky.urs.cz/item/CS_URS_2022_02/112211111</t>
  </si>
  <si>
    <t>11</t>
  </si>
  <si>
    <t>112211112</t>
  </si>
  <si>
    <t>Spálení pařezů na hromadách průměru přes 0,30 do 0,50 m</t>
  </si>
  <si>
    <t>213032719</t>
  </si>
  <si>
    <t>https://podminky.urs.cz/item/CS_URS_2022_02/112211112</t>
  </si>
  <si>
    <t>12</t>
  </si>
  <si>
    <t>112211113</t>
  </si>
  <si>
    <t>Spálení pařezů na hromadách průměru přes 0,50 do 1,00 m</t>
  </si>
  <si>
    <t>-908993371</t>
  </si>
  <si>
    <t>https://podminky.urs.cz/item/CS_URS_2022_02/112211113</t>
  </si>
  <si>
    <t>13</t>
  </si>
  <si>
    <t>122251104</t>
  </si>
  <si>
    <t>Odkopávky a prokopávky nezapažené strojně v hornině třídy těžitelnosti I skupiny 3 přes 100 do 500 m3</t>
  </si>
  <si>
    <t>m3</t>
  </si>
  <si>
    <t>-464264436</t>
  </si>
  <si>
    <t>https://podminky.urs.cz/item/CS_URS_2022_02/122251104</t>
  </si>
  <si>
    <t>"výkopy - výhybna"80*0,30</t>
  </si>
  <si>
    <t>"výkopy - připojení polních cest"(20+18+35)*0,30</t>
  </si>
  <si>
    <t>"výkopy - hospodářské sjezdy"(5*10*2)*0,30</t>
  </si>
  <si>
    <t>"výkopy- polní cesta" 77,9+(221*1*0,3)</t>
  </si>
  <si>
    <t>Součet</t>
  </si>
  <si>
    <t>14</t>
  </si>
  <si>
    <t>132251102</t>
  </si>
  <si>
    <t>Hloubení nezapažených rýh šířky do 800 mm strojně s urovnáním dna do předepsaného profilu a spádu v hornině třídy těžitelnosti I skupiny 3 přes 20 do 50 m3</t>
  </si>
  <si>
    <t>-1232525471</t>
  </si>
  <si>
    <t>https://podminky.urs.cz/item/CS_URS_2022_02/132251102</t>
  </si>
  <si>
    <t>"hloubení rýhy pro drenáž"221*0,4*0,4</t>
  </si>
  <si>
    <t>132251252</t>
  </si>
  <si>
    <t>Hloubení nezapažených rýh šířky přes 800 do 2 000 mm strojně s urovnáním dna do předepsaného profilu a spádu v hornině třídy těžitelnosti I skupiny 3 přes 20 do 50 m3</t>
  </si>
  <si>
    <t>1944646670</t>
  </si>
  <si>
    <t>https://podminky.urs.cz/item/CS_URS_2022_02/132251252</t>
  </si>
  <si>
    <t>"zasakovací jímky" 3*(2*3*1)</t>
  </si>
  <si>
    <t>16</t>
  </si>
  <si>
    <t>162201401</t>
  </si>
  <si>
    <t>Vodorovné přemístění větví, kmenů nebo pařezů s naložením, složením a dopravou do 1000 m větví stromů listnatých, průměru kmene přes 100 do 300 mm</t>
  </si>
  <si>
    <t>-995776446</t>
  </si>
  <si>
    <t>https://podminky.urs.cz/item/CS_URS_2022_02/162201401</t>
  </si>
  <si>
    <t>17</t>
  </si>
  <si>
    <t>162201402</t>
  </si>
  <si>
    <t>Vodorovné přemístění větví, kmenů nebo pařezů s naložením, složením a dopravou do 1000 m větví stromů listnatých, průměru kmene přes 300 do 500 mm</t>
  </si>
  <si>
    <t>510692706</t>
  </si>
  <si>
    <t>https://podminky.urs.cz/item/CS_URS_2022_02/162201402</t>
  </si>
  <si>
    <t>18</t>
  </si>
  <si>
    <t>162201403</t>
  </si>
  <si>
    <t>Vodorovné přemístění větví, kmenů nebo pařezů s naložením, složením a dopravou do 1000 m větví stromů listnatých, průměru kmene přes 500 do 700 mm</t>
  </si>
  <si>
    <t>832852204</t>
  </si>
  <si>
    <t>https://podminky.urs.cz/item/CS_URS_2022_02/162201403</t>
  </si>
  <si>
    <t>19</t>
  </si>
  <si>
    <t>162201411</t>
  </si>
  <si>
    <t>Vodorovné přemístění větví, kmenů nebo pařezů s naložením, složením a dopravou do 1000 m kmenů stromů listnatých, průměru přes 100 do 300 mm</t>
  </si>
  <si>
    <t>324476301</t>
  </si>
  <si>
    <t>https://podminky.urs.cz/item/CS_URS_2022_02/162201411</t>
  </si>
  <si>
    <t>20</t>
  </si>
  <si>
    <t>162201412</t>
  </si>
  <si>
    <t>Vodorovné přemístění větví, kmenů nebo pařezů s naložením, složením a dopravou do 1000 m kmenů stromů listnatých, průměru přes 300 do 500 mm</t>
  </si>
  <si>
    <t>-1250230473</t>
  </si>
  <si>
    <t>https://podminky.urs.cz/item/CS_URS_2022_02/162201412</t>
  </si>
  <si>
    <t>162201413</t>
  </si>
  <si>
    <t>Vodorovné přemístění větví, kmenů nebo pařezů s naložením, složením a dopravou do 1000 m kmenů stromů listnatých, průměru přes 500 do 700 mm</t>
  </si>
  <si>
    <t>-479132926</t>
  </si>
  <si>
    <t>https://podminky.urs.cz/item/CS_URS_2022_02/162201413</t>
  </si>
  <si>
    <t>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</si>
  <si>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</si>
  <si>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</si>
  <si>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1861920319</t>
  </si>
  <si>
    <t>https://podminky.urs.cz/item/CS_URS_2022_02/162751117</t>
  </si>
  <si>
    <t>"odkopávky+drenáž+jímky-násypy-zásyp ZJ-ohumusování"220,1+35,36+18-23,9-9-18,2</t>
  </si>
  <si>
    <t>23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</si>
  <si>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</si>
  <si>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</si>
  <si>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183369825</t>
  </si>
  <si>
    <t>https://podminky.urs.cz/item/CS_URS_2022_02/162751119</t>
  </si>
  <si>
    <t>222,36*7</t>
  </si>
  <si>
    <t>24</t>
  </si>
  <si>
    <t>171251201</t>
  </si>
  <si>
    <t>Uložení sypaniny na skládky nebo meziskládky bez hutnění s upravením uložené sypaniny do předepsaného tvaru</t>
  </si>
  <si>
    <t>-244010433</t>
  </si>
  <si>
    <t>https://podminky.urs.cz/item/CS_URS_2022_02/171251201</t>
  </si>
  <si>
    <t>25</t>
  </si>
  <si>
    <t>171201211</t>
  </si>
  <si>
    <t>Poplatek za uložení stavebního odpadu na skládce (skládkovné) zeminy a kameniva zatříděného do Katalogu odpadů pod kódem 170 504</t>
  </si>
  <si>
    <t>t</t>
  </si>
  <si>
    <t>549488335</t>
  </si>
  <si>
    <t>222,36*1,85</t>
  </si>
  <si>
    <t>26</t>
  </si>
  <si>
    <t>181411121</t>
  </si>
  <si>
    <t>Založení trávníku na půdě předem připravené plochy do 1000 m2 výsevem včetně utažení lučního v rovině nebo na svahu do 1:5</t>
  </si>
  <si>
    <t>89634078</t>
  </si>
  <si>
    <t>https://podminky.urs.cz/item/CS_URS_2022_02/181411121</t>
  </si>
  <si>
    <t>"násyp"159,6</t>
  </si>
  <si>
    <t>"výkop"22,1</t>
  </si>
  <si>
    <t>27</t>
  </si>
  <si>
    <t>M</t>
  </si>
  <si>
    <t>00572472</t>
  </si>
  <si>
    <t>osivo směs travní krajinná-rovinná</t>
  </si>
  <si>
    <t>kg</t>
  </si>
  <si>
    <t>-418189826</t>
  </si>
  <si>
    <t>181,7*0,025</t>
  </si>
  <si>
    <t>28</t>
  </si>
  <si>
    <t>181951112</t>
  </si>
  <si>
    <t>Úprava pláně vyrovnáním výškových rozdílů strojně v hornině třídy těžitelnosti I, skupiny 1 až 3 se zhutněním</t>
  </si>
  <si>
    <t>745453698</t>
  </si>
  <si>
    <t>https://podminky.urs.cz/item/CS_URS_2022_02/181951112</t>
  </si>
  <si>
    <t>"polní cesta" 1062,4</t>
  </si>
  <si>
    <t>"hospodářské sjezdy"5*10*2</t>
  </si>
  <si>
    <t>"připojení"20+18+35</t>
  </si>
  <si>
    <t>29</t>
  </si>
  <si>
    <t>182151111</t>
  </si>
  <si>
    <t>Svahování trvalých svahů do projektovaných profilů strojně s potřebným přemístěním výkopku při svahování v zářezech v hornině třídy těžitelnosti I, skupiny 1 až 3</t>
  </si>
  <si>
    <t>-593124639</t>
  </si>
  <si>
    <t>https://podminky.urs.cz/item/CS_URS_2022_02/182151111</t>
  </si>
  <si>
    <t>30</t>
  </si>
  <si>
    <t>182251101</t>
  </si>
  <si>
    <t>Svahování trvalých svahů do projektovaných profilů strojně s potřebným přemístěním výkopku při svahování násypů v jakékoliv hornině</t>
  </si>
  <si>
    <t>227814752</t>
  </si>
  <si>
    <t>https://podminky.urs.cz/item/CS_URS_2022_02/182251101</t>
  </si>
  <si>
    <t>31</t>
  </si>
  <si>
    <t>184813212</t>
  </si>
  <si>
    <t>Ochranné oplocení kořenové zóny stromu v rovině nebo na svahu do 1:5, výšky přes 1500 do 2000 mm</t>
  </si>
  <si>
    <t>m</t>
  </si>
  <si>
    <t>686232705</t>
  </si>
  <si>
    <t>https://podminky.urs.cz/item/CS_URS_2022_02/184813212</t>
  </si>
  <si>
    <t>32</t>
  </si>
  <si>
    <t>184813252</t>
  </si>
  <si>
    <t>Odstranění ochranného oplocení kořenové zóny stromu v rovině nebo na svahu do 1:5, výšky přes 1500 do 2000 mm</t>
  </si>
  <si>
    <t>1775176408</t>
  </si>
  <si>
    <t>https://podminky.urs.cz/item/CS_URS_2022_02/184813252</t>
  </si>
  <si>
    <t>Zakládání</t>
  </si>
  <si>
    <t>33</t>
  </si>
  <si>
    <t>211521111</t>
  </si>
  <si>
    <t>Výplň kamenivem do rýh odvodňovacích žeber nebo trativodů bez zhutnění, s úpravou povrchu výplně kamenivem hrubým drceným frakce 63 až 125 mm</t>
  </si>
  <si>
    <t>-1077461141</t>
  </si>
  <si>
    <t>https://podminky.urs.cz/item/CS_URS_2022_02/211521111</t>
  </si>
  <si>
    <t>"zasakovací jímky"3*(3*1*1)</t>
  </si>
  <si>
    <t>34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</si>
  <si>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</si>
  <si>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</si>
  <si>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-1548948260</t>
  </si>
  <si>
    <t>https://podminky.urs.cz/item/CS_URS_2022_02/211971121</t>
  </si>
  <si>
    <t>"zasakovací jímky"((4*3*1)+(2*1*1))*3</t>
  </si>
  <si>
    <t>"drenáž"(4*0,4)*(221)</t>
  </si>
  <si>
    <t>35</t>
  </si>
  <si>
    <t>69311198</t>
  </si>
  <si>
    <t>geotextilie netkaná separační, ochranná, filtrační, drenážní PES(70%)+PP(30%) 250g/m2</t>
  </si>
  <si>
    <t>2040537936</t>
  </si>
  <si>
    <t>395,6*1,05</t>
  </si>
  <si>
    <t>36</t>
  </si>
  <si>
    <t>214500211</t>
  </si>
  <si>
    <t>Zřízení výplně rýhy s drenážním potrubím z trub DN do 200 štěrkem, pískem nebo štěrkopískem, výšky přes 300 do 550 mm</t>
  </si>
  <si>
    <t>-2127167415</t>
  </si>
  <si>
    <t>https://podminky.urs.cz/item/CS_URS_2022_02/214500211</t>
  </si>
  <si>
    <t>"obsyp drenážního potrubí"221</t>
  </si>
  <si>
    <t>37</t>
  </si>
  <si>
    <t>58343872</t>
  </si>
  <si>
    <t>kamenivo drcené hrubé frakce 8/16</t>
  </si>
  <si>
    <t>-718199912</t>
  </si>
  <si>
    <t>221*0,4*0,4*2,0</t>
  </si>
  <si>
    <t>38</t>
  </si>
  <si>
    <t>215901101</t>
  </si>
  <si>
    <t>Zhutnění podloží pod násypy z rostlé horniny tř. 1 až 4 z hornin soudružných do 92 % PS a nesoudržných sypkých relativní ulehlosti I(d) do 0,8</t>
  </si>
  <si>
    <t>-625325611</t>
  </si>
  <si>
    <t>Komunikace pozemní</t>
  </si>
  <si>
    <t>39</t>
  </si>
  <si>
    <t>564871116</t>
  </si>
  <si>
    <t>Podklad ze štěrkodrti ŠD s rozprostřením a zhutněním plochy přes 100 m2, po zhutnění tl. 300 mm</t>
  </si>
  <si>
    <t>1465155321</t>
  </si>
  <si>
    <t>https://podminky.urs.cz/item/CS_URS_2022_02/564871116</t>
  </si>
  <si>
    <t>konstrukce vozovky 4.vrstva</t>
  </si>
  <si>
    <t>"polní cesta"221*1</t>
  </si>
  <si>
    <t>"výhybna"80</t>
  </si>
  <si>
    <t>40</t>
  </si>
  <si>
    <t>564861111</t>
  </si>
  <si>
    <t>Podklad ze štěrkodrti ŠD s rozprostřením a zhutněním plochy přes 100 m2, po zhutnění tl. 200 mm</t>
  </si>
  <si>
    <t>1278039997</t>
  </si>
  <si>
    <t>https://podminky.urs.cz/item/CS_URS_2022_02/564861111</t>
  </si>
  <si>
    <t>konstrukce vozovky 3.vrstva</t>
  </si>
  <si>
    <t>"polní cesta"1050,59</t>
  </si>
  <si>
    <t>41</t>
  </si>
  <si>
    <t>573111115</t>
  </si>
  <si>
    <t>Postřik infiltrační PI z asfaltu silničního s posypem kamenivem, v množství 2,50 kg/m2</t>
  </si>
  <si>
    <t>-276946800</t>
  </si>
  <si>
    <t>https://podminky.urs.cz/item/CS_URS_2022_02/573111115</t>
  </si>
  <si>
    <t>konstrokce vozovky</t>
  </si>
  <si>
    <t>42</t>
  </si>
  <si>
    <t>565165121</t>
  </si>
  <si>
    <t>Asfaltový beton vrstva podkladní ACP 16 (obalované kamenivo střednězrnné - OKS) s rozprostřením a zhutněním v pruhu šířky přes 3 m, po zhutnění tl. 80 mm</t>
  </si>
  <si>
    <t>1922655470</t>
  </si>
  <si>
    <t>https://podminky.urs.cz/item/CS_URS_2022_02/565165121</t>
  </si>
  <si>
    <t>konstrukce vozovky 2.vrstva</t>
  </si>
  <si>
    <t>"polní cesta"957,54</t>
  </si>
  <si>
    <t>"připojení "73</t>
  </si>
  <si>
    <t>"hospodářské sjezdy"100</t>
  </si>
  <si>
    <t>43</t>
  </si>
  <si>
    <t>573211112</t>
  </si>
  <si>
    <t>Postřik spojovací PS bez posypu kamenivem z asfaltu silničního, v množství 0,70 kg/m2</t>
  </si>
  <si>
    <t>1562909219</t>
  </si>
  <si>
    <t>https://podminky.urs.cz/item/CS_URS_2022_02/573211112</t>
  </si>
  <si>
    <t>konstrukce vozovky</t>
  </si>
  <si>
    <t>44</t>
  </si>
  <si>
    <t>577134121</t>
  </si>
  <si>
    <t>Asfaltový beton vrstva obrusná ACO 11 (ABS) s rozprostřením a se zhutněním z nemodifikovaného asfaltu v pruhu šířky přes 3 m tř. I, po zhutnění tl. 40 mm</t>
  </si>
  <si>
    <t>-24091501</t>
  </si>
  <si>
    <t>https://podminky.urs.cz/item/CS_URS_2022_02/577134121</t>
  </si>
  <si>
    <t>konstrukce vvozovky 1.vrstva</t>
  </si>
  <si>
    <t>"polní cesta"944,25</t>
  </si>
  <si>
    <t>45</t>
  </si>
  <si>
    <t>569751111</t>
  </si>
  <si>
    <t>Zpevnění krajnic nebo komunikací pro pěší s rozprostřením a zhutněním, po zhutnění kamenivem drceným tl. 150 mm</t>
  </si>
  <si>
    <t>-27025804</t>
  </si>
  <si>
    <t>https://podminky.urs.cz/item/CS_URS_2022_02/569751111</t>
  </si>
  <si>
    <t xml:space="preserve"> 0,25*2*(221)</t>
  </si>
  <si>
    <t>46</t>
  </si>
  <si>
    <t>569903311</t>
  </si>
  <si>
    <t>Zřízení zemních krajnic z hornin jakékoliv třídy se zhutněním</t>
  </si>
  <si>
    <t>520511680</t>
  </si>
  <si>
    <t>https://podminky.urs.cz/item/CS_URS_2022_02/569903311</t>
  </si>
  <si>
    <t xml:space="preserve"> 0,224*(221)</t>
  </si>
  <si>
    <t>Trubní vedení</t>
  </si>
  <si>
    <t>47</t>
  </si>
  <si>
    <t>871228111</t>
  </si>
  <si>
    <t>Kladení drenážního potrubí z plastických hmot do připravené rýhy z tvrdého PVC, průměru přes 90 do 150 mm</t>
  </si>
  <si>
    <t>838493297</t>
  </si>
  <si>
    <t>https://podminky.urs.cz/item/CS_URS_2022_02/871228111</t>
  </si>
  <si>
    <t>"drenáž"  221</t>
  </si>
  <si>
    <t>48</t>
  </si>
  <si>
    <t>28611223</t>
  </si>
  <si>
    <t>trubka drenážní flexibilní celoperforovaná PVC-U SN 4 DN 100 pro meliorace, dočasné nebo odlehčovací drenáže</t>
  </si>
  <si>
    <t>89894321</t>
  </si>
  <si>
    <t>"drenáž"  221*1,05</t>
  </si>
  <si>
    <t>49</t>
  </si>
  <si>
    <t>895611111</t>
  </si>
  <si>
    <t>Drenážní výusť z trub betonových</t>
  </si>
  <si>
    <t>-1805346879</t>
  </si>
  <si>
    <t>https://podminky.urs.cz/item/CS_URS_2022_02/895611111</t>
  </si>
  <si>
    <t>"vyústění do dešťové vpusti"1</t>
  </si>
  <si>
    <t>50</t>
  </si>
  <si>
    <t>899431111</t>
  </si>
  <si>
    <t>Výšková úprava uličního vstupu nebo vpusti do 200 mm zvýšením krycího hrnce, šoupěte nebo hydrantu bez úpravy armatur</t>
  </si>
  <si>
    <t>2080806216</t>
  </si>
  <si>
    <t>https://podminky.urs.cz/item/CS_URS_2022_02/899431111</t>
  </si>
  <si>
    <t>Ostatní konstrukce a práce, bourání</t>
  </si>
  <si>
    <t>51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</si>
  <si>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</si>
  <si>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</si>
  <si>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-1008500443</t>
  </si>
  <si>
    <t>https://podminky.urs.cz/item/CS_URS_2022_02/916131213</t>
  </si>
  <si>
    <t>"KÚ" 48</t>
  </si>
  <si>
    <t>"hospodářské sjezdy" 5*10</t>
  </si>
  <si>
    <t>52</t>
  </si>
  <si>
    <t>592174650</t>
  </si>
  <si>
    <t>obrubník betonový silniční dle TZ 100x15x300 cm</t>
  </si>
  <si>
    <t>1187380799</t>
  </si>
  <si>
    <t>53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</si>
  <si>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</si>
  <si>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</si>
  <si>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-795441364</t>
  </si>
  <si>
    <t>https://podminky.urs.cz/item/CS_URS_2022_02/919732211</t>
  </si>
  <si>
    <t>" km 0,092"17,5</t>
  </si>
  <si>
    <t>54</t>
  </si>
  <si>
    <t>919735113</t>
  </si>
  <si>
    <t>Řezání stávajícího živičného krytu nebo podkladu hloubky přes 100 do 150 mm</t>
  </si>
  <si>
    <t>1181005865</t>
  </si>
  <si>
    <t>https://podminky.urs.cz/item/CS_URS_2022_02/919735113</t>
  </si>
  <si>
    <t>" km 0,000"17,5</t>
  </si>
  <si>
    <t>998</t>
  </si>
  <si>
    <t>Přesun hmot</t>
  </si>
  <si>
    <t>55</t>
  </si>
  <si>
    <t>998225111</t>
  </si>
  <si>
    <t>Přesun hmot pro komunikace s krytem z kameniva, monolitickým betonovým nebo živičným dopravní vzdálenost do 200 m jakékoliv délky objektu</t>
  </si>
  <si>
    <t>1242136523</t>
  </si>
  <si>
    <t>https://podminky.urs.cz/item/CS_URS_2022_02/998225111</t>
  </si>
  <si>
    <t>Soupis:</t>
  </si>
  <si>
    <t>VRN - Vedlejší rozpočtové náklady</t>
  </si>
  <si>
    <t xml:space="preserve">    VRN -  Vedlejší rozpočtové náklady</t>
  </si>
  <si>
    <t xml:space="preserve">      VRN1 -  Průzkumné, geodetické a projektové práce</t>
  </si>
  <si>
    <t xml:space="preserve">      VRN2 - Příprava staveniště</t>
  </si>
  <si>
    <t xml:space="preserve">      VRN3 -  Zařízení staveniště</t>
  </si>
  <si>
    <t xml:space="preserve">      VRN4 - Inženýrská činnost</t>
  </si>
  <si>
    <t xml:space="preserve">      VRN9 - Ostatní náklady</t>
  </si>
  <si>
    <t xml:space="preserve"> Vedlejší rozpočtové náklady</t>
  </si>
  <si>
    <t>VRN1</t>
  </si>
  <si>
    <t xml:space="preserve"> Průzkumné, geodetické a projektové práce</t>
  </si>
  <si>
    <t>011002000.1</t>
  </si>
  <si>
    <t>Průzkumné práce</t>
  </si>
  <si>
    <t>soubor</t>
  </si>
  <si>
    <t>1024</t>
  </si>
  <si>
    <t>-1877662312</t>
  </si>
  <si>
    <t>SO 103 - polní cesta C68</t>
  </si>
  <si>
    <t>"podzemní vedení NN"1</t>
  </si>
  <si>
    <t>"nadzemní vedení VN"1</t>
  </si>
  <si>
    <t>"trafostanice"1</t>
  </si>
  <si>
    <t>"kanalizace"1</t>
  </si>
  <si>
    <t>011224000</t>
  </si>
  <si>
    <t>Dendrologický průzkum</t>
  </si>
  <si>
    <t>soubor…</t>
  </si>
  <si>
    <t>-373330886</t>
  </si>
  <si>
    <t>"SO103" 1</t>
  </si>
  <si>
    <t>012103000.1</t>
  </si>
  <si>
    <t>Geodetické práce před výstavbou</t>
  </si>
  <si>
    <t>-971498446</t>
  </si>
  <si>
    <t>012303000.1</t>
  </si>
  <si>
    <t>Geodetické práce po výstavbě</t>
  </si>
  <si>
    <t>398609190</t>
  </si>
  <si>
    <t>013254000.1</t>
  </si>
  <si>
    <t>Dokumentace skutečného provedení stavby</t>
  </si>
  <si>
    <t>-258347235</t>
  </si>
  <si>
    <t>VRN2</t>
  </si>
  <si>
    <t>Příprava staveniště</t>
  </si>
  <si>
    <t>02000100</t>
  </si>
  <si>
    <t>Zabezpečení přírodních hodnot na místě</t>
  </si>
  <si>
    <t>-58034860</t>
  </si>
  <si>
    <t>VRN3</t>
  </si>
  <si>
    <t xml:space="preserve"> Zařízení staveniště</t>
  </si>
  <si>
    <t>030001000.1</t>
  </si>
  <si>
    <t>Zařízení staveniště</t>
  </si>
  <si>
    <t>-2133505649</t>
  </si>
  <si>
    <t>034203000</t>
  </si>
  <si>
    <t>Opatření na ochranu pozemků sousedních se staveništěm</t>
  </si>
  <si>
    <t>1884092134</t>
  </si>
  <si>
    <t>034403000.1</t>
  </si>
  <si>
    <t>Dopravní značení na staveništi</t>
  </si>
  <si>
    <t>-1482554641</t>
  </si>
  <si>
    <t>VRN4</t>
  </si>
  <si>
    <t>Inženýrská činnost</t>
  </si>
  <si>
    <t>043002000</t>
  </si>
  <si>
    <t>Hlavní tituly průvodních činností a nákladů inženýrská činnost zkoušky a ostatní měření</t>
  </si>
  <si>
    <t>-82100086</t>
  </si>
  <si>
    <t>VRN9</t>
  </si>
  <si>
    <t>Ostatní náklady</t>
  </si>
  <si>
    <t>091504000</t>
  </si>
  <si>
    <t>Ostatní náklady související s objektem náklady související s publikační činností</t>
  </si>
  <si>
    <t>-735570993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</si>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</sst>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22251104" TargetMode="External"/><Relationship Id="rId18" Type="http://schemas.openxmlformats.org/officeDocument/2006/relationships/hyperlink" Target="https://podminky.urs.cz/item/CS_URS_2022_02/162201403" TargetMode="External"/><Relationship Id="rId26" Type="http://schemas.openxmlformats.org/officeDocument/2006/relationships/hyperlink" Target="https://podminky.urs.cz/item/CS_URS_2022_02/181951112" TargetMode="External"/><Relationship Id="rId39" Type="http://schemas.openxmlformats.org/officeDocument/2006/relationships/hyperlink" Target="https://podminky.urs.cz/item/CS_URS_2022_02/577134121" TargetMode="External"/><Relationship Id="rId3" Type="http://schemas.openxmlformats.org/officeDocument/2006/relationships/hyperlink" Target="https://podminky.urs.cz/item/CS_URS_2022_02/112101101" TargetMode="External"/><Relationship Id="rId21" Type="http://schemas.openxmlformats.org/officeDocument/2006/relationships/hyperlink" Target="https://podminky.urs.cz/item/CS_URS_2022_02/162201413" TargetMode="External"/><Relationship Id="rId34" Type="http://schemas.openxmlformats.org/officeDocument/2006/relationships/hyperlink" Target="https://podminky.urs.cz/item/CS_URS_2022_02/564871116" TargetMode="External"/><Relationship Id="rId42" Type="http://schemas.openxmlformats.org/officeDocument/2006/relationships/hyperlink" Target="https://podminky.urs.cz/item/CS_URS_2022_02/871228111" TargetMode="External"/><Relationship Id="rId47" Type="http://schemas.openxmlformats.org/officeDocument/2006/relationships/hyperlink" Target="https://podminky.urs.cz/item/CS_URS_2022_02/919735113" TargetMode="External"/><Relationship Id="rId7" Type="http://schemas.openxmlformats.org/officeDocument/2006/relationships/hyperlink" Target="https://podminky.urs.cz/item/CS_URS_2022_02/112201112" TargetMode="External"/><Relationship Id="rId12" Type="http://schemas.openxmlformats.org/officeDocument/2006/relationships/hyperlink" Target="https://podminky.urs.cz/item/CS_URS_2022_02/112211113" TargetMode="External"/><Relationship Id="rId17" Type="http://schemas.openxmlformats.org/officeDocument/2006/relationships/hyperlink" Target="https://podminky.urs.cz/item/CS_URS_2022_02/162201402" TargetMode="External"/><Relationship Id="rId25" Type="http://schemas.openxmlformats.org/officeDocument/2006/relationships/hyperlink" Target="https://podminky.urs.cz/item/CS_URS_2022_02/181411121" TargetMode="External"/><Relationship Id="rId33" Type="http://schemas.openxmlformats.org/officeDocument/2006/relationships/hyperlink" Target="https://podminky.urs.cz/item/CS_URS_2022_02/214500211" TargetMode="External"/><Relationship Id="rId38" Type="http://schemas.openxmlformats.org/officeDocument/2006/relationships/hyperlink" Target="https://podminky.urs.cz/item/CS_URS_2022_02/573211112" TargetMode="External"/><Relationship Id="rId46" Type="http://schemas.openxmlformats.org/officeDocument/2006/relationships/hyperlink" Target="https://podminky.urs.cz/item/CS_URS_2022_02/919732211" TargetMode="External"/><Relationship Id="rId2" Type="http://schemas.openxmlformats.org/officeDocument/2006/relationships/hyperlink" Target="https://podminky.urs.cz/item/CS_URS_2022_02/111209111" TargetMode="External"/><Relationship Id="rId16" Type="http://schemas.openxmlformats.org/officeDocument/2006/relationships/hyperlink" Target="https://podminky.urs.cz/item/CS_URS_2022_02/162201401" TargetMode="External"/><Relationship Id="rId20" Type="http://schemas.openxmlformats.org/officeDocument/2006/relationships/hyperlink" Target="https://podminky.urs.cz/item/CS_URS_2022_02/162201412" TargetMode="External"/><Relationship Id="rId29" Type="http://schemas.openxmlformats.org/officeDocument/2006/relationships/hyperlink" Target="https://podminky.urs.cz/item/CS_URS_2022_02/184813212" TargetMode="External"/><Relationship Id="rId41" Type="http://schemas.openxmlformats.org/officeDocument/2006/relationships/hyperlink" Target="https://podminky.urs.cz/item/CS_URS_2022_02/569903311" TargetMode="External"/><Relationship Id="rId1" Type="http://schemas.openxmlformats.org/officeDocument/2006/relationships/hyperlink" Target="https://podminky.urs.cz/item/CS_URS_2022_02/111251102" TargetMode="External"/><Relationship Id="rId6" Type="http://schemas.openxmlformats.org/officeDocument/2006/relationships/hyperlink" Target="https://podminky.urs.cz/item/CS_URS_2022_02/112151512" TargetMode="External"/><Relationship Id="rId11" Type="http://schemas.openxmlformats.org/officeDocument/2006/relationships/hyperlink" Target="https://podminky.urs.cz/item/CS_URS_2022_02/112211112" TargetMode="External"/><Relationship Id="rId24" Type="http://schemas.openxmlformats.org/officeDocument/2006/relationships/hyperlink" Target="https://podminky.urs.cz/item/CS_URS_2022_02/171251201" TargetMode="External"/><Relationship Id="rId32" Type="http://schemas.openxmlformats.org/officeDocument/2006/relationships/hyperlink" Target="https://podminky.urs.cz/item/CS_URS_2022_02/211971121" TargetMode="External"/><Relationship Id="rId37" Type="http://schemas.openxmlformats.org/officeDocument/2006/relationships/hyperlink" Target="https://podminky.urs.cz/item/CS_URS_2022_02/565165121" TargetMode="External"/><Relationship Id="rId40" Type="http://schemas.openxmlformats.org/officeDocument/2006/relationships/hyperlink" Target="https://podminky.urs.cz/item/CS_URS_2022_02/569751111" TargetMode="External"/><Relationship Id="rId45" Type="http://schemas.openxmlformats.org/officeDocument/2006/relationships/hyperlink" Target="https://podminky.urs.cz/item/CS_URS_2022_02/916131213" TargetMode="External"/><Relationship Id="rId5" Type="http://schemas.openxmlformats.org/officeDocument/2006/relationships/hyperlink" Target="https://podminky.urs.cz/item/CS_URS_2022_02/112101103" TargetMode="External"/><Relationship Id="rId15" Type="http://schemas.openxmlformats.org/officeDocument/2006/relationships/hyperlink" Target="https://podminky.urs.cz/item/CS_URS_2022_02/132251252" TargetMode="External"/><Relationship Id="rId23" Type="http://schemas.openxmlformats.org/officeDocument/2006/relationships/hyperlink" Target="https://podminky.urs.cz/item/CS_URS_2022_02/162751119" TargetMode="External"/><Relationship Id="rId28" Type="http://schemas.openxmlformats.org/officeDocument/2006/relationships/hyperlink" Target="https://podminky.urs.cz/item/CS_URS_2022_02/182251101" TargetMode="External"/><Relationship Id="rId36" Type="http://schemas.openxmlformats.org/officeDocument/2006/relationships/hyperlink" Target="https://podminky.urs.cz/item/CS_URS_2022_02/573111115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2/112211111" TargetMode="External"/><Relationship Id="rId19" Type="http://schemas.openxmlformats.org/officeDocument/2006/relationships/hyperlink" Target="https://podminky.urs.cz/item/CS_URS_2022_02/162201411" TargetMode="External"/><Relationship Id="rId31" Type="http://schemas.openxmlformats.org/officeDocument/2006/relationships/hyperlink" Target="https://podminky.urs.cz/item/CS_URS_2022_02/211521111" TargetMode="External"/><Relationship Id="rId44" Type="http://schemas.openxmlformats.org/officeDocument/2006/relationships/hyperlink" Target="https://podminky.urs.cz/item/CS_URS_2022_02/899431111" TargetMode="External"/><Relationship Id="rId4" Type="http://schemas.openxmlformats.org/officeDocument/2006/relationships/hyperlink" Target="https://podminky.urs.cz/item/CS_URS_2022_02/112101102" TargetMode="External"/><Relationship Id="rId9" Type="http://schemas.openxmlformats.org/officeDocument/2006/relationships/hyperlink" Target="https://podminky.urs.cz/item/CS_URS_2022_02/112201116" TargetMode="External"/><Relationship Id="rId14" Type="http://schemas.openxmlformats.org/officeDocument/2006/relationships/hyperlink" Target="https://podminky.urs.cz/item/CS_URS_2022_02/132251102" TargetMode="External"/><Relationship Id="rId22" Type="http://schemas.openxmlformats.org/officeDocument/2006/relationships/hyperlink" Target="https://podminky.urs.cz/item/CS_URS_2022_02/162751117" TargetMode="External"/><Relationship Id="rId27" Type="http://schemas.openxmlformats.org/officeDocument/2006/relationships/hyperlink" Target="https://podminky.urs.cz/item/CS_URS_2022_02/182151111" TargetMode="External"/><Relationship Id="rId30" Type="http://schemas.openxmlformats.org/officeDocument/2006/relationships/hyperlink" Target="https://podminky.urs.cz/item/CS_URS_2022_02/184813252" TargetMode="External"/><Relationship Id="rId35" Type="http://schemas.openxmlformats.org/officeDocument/2006/relationships/hyperlink" Target="https://podminky.urs.cz/item/CS_URS_2022_02/564861111" TargetMode="External"/><Relationship Id="rId43" Type="http://schemas.openxmlformats.org/officeDocument/2006/relationships/hyperlink" Target="https://podminky.urs.cz/item/CS_URS_2022_02/895611111" TargetMode="External"/><Relationship Id="rId48" Type="http://schemas.openxmlformats.org/officeDocument/2006/relationships/hyperlink" Target="https://podminky.urs.cz/item/CS_URS_2022_02/998225111" TargetMode="External"/><Relationship Id="rId8" Type="http://schemas.openxmlformats.org/officeDocument/2006/relationships/hyperlink" Target="https://podminky.urs.cz/item/CS_URS_2022_02/1122011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4"/>
      <c r="AQ5" s="24"/>
      <c r="AR5" s="22"/>
      <c r="BE5" s="33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4"/>
      <c r="AQ6" s="24"/>
      <c r="AR6" s="22"/>
      <c r="BE6" s="33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3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6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36"/>
      <c r="BS13" s="19" t="s">
        <v>6</v>
      </c>
    </row>
    <row r="14" spans="1:74" ht="12.75">
      <c r="B14" s="23"/>
      <c r="C14" s="24"/>
      <c r="D14" s="24"/>
      <c r="E14" s="341" t="s">
        <v>31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6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6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6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6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6"/>
    </row>
    <row r="23" spans="1:71" s="1" customFormat="1" ht="60" customHeight="1">
      <c r="B23" s="23"/>
      <c r="C23" s="24"/>
      <c r="D23" s="24"/>
      <c r="E23" s="343" t="s">
        <v>38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4"/>
      <c r="AP23" s="24"/>
      <c r="AQ23" s="24"/>
      <c r="AR23" s="22"/>
      <c r="BE23" s="33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6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4">
        <f>ROUND(AG54,2)</f>
        <v>0</v>
      </c>
      <c r="AL26" s="345"/>
      <c r="AM26" s="345"/>
      <c r="AN26" s="345"/>
      <c r="AO26" s="345"/>
      <c r="AP26" s="38"/>
      <c r="AQ26" s="38"/>
      <c r="AR26" s="41"/>
      <c r="BE26" s="33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6" t="s">
        <v>40</v>
      </c>
      <c r="M28" s="346"/>
      <c r="N28" s="346"/>
      <c r="O28" s="346"/>
      <c r="P28" s="346"/>
      <c r="Q28" s="38"/>
      <c r="R28" s="38"/>
      <c r="S28" s="38"/>
      <c r="T28" s="38"/>
      <c r="U28" s="38"/>
      <c r="V28" s="38"/>
      <c r="W28" s="346" t="s">
        <v>41</v>
      </c>
      <c r="X28" s="346"/>
      <c r="Y28" s="346"/>
      <c r="Z28" s="346"/>
      <c r="AA28" s="346"/>
      <c r="AB28" s="346"/>
      <c r="AC28" s="346"/>
      <c r="AD28" s="346"/>
      <c r="AE28" s="346"/>
      <c r="AF28" s="38"/>
      <c r="AG28" s="38"/>
      <c r="AH28" s="38"/>
      <c r="AI28" s="38"/>
      <c r="AJ28" s="38"/>
      <c r="AK28" s="346" t="s">
        <v>42</v>
      </c>
      <c r="AL28" s="346"/>
      <c r="AM28" s="346"/>
      <c r="AN28" s="346"/>
      <c r="AO28" s="346"/>
      <c r="AP28" s="38"/>
      <c r="AQ28" s="38"/>
      <c r="AR28" s="41"/>
      <c r="BE28" s="336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49">
        <v>0.21</v>
      </c>
      <c r="M29" s="348"/>
      <c r="N29" s="348"/>
      <c r="O29" s="348"/>
      <c r="P29" s="348"/>
      <c r="Q29" s="43"/>
      <c r="R29" s="43"/>
      <c r="S29" s="43"/>
      <c r="T29" s="43"/>
      <c r="U29" s="43"/>
      <c r="V29" s="43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3"/>
      <c r="AG29" s="43"/>
      <c r="AH29" s="43"/>
      <c r="AI29" s="43"/>
      <c r="AJ29" s="43"/>
      <c r="AK29" s="347">
        <f>ROUND(AV54, 2)</f>
        <v>0</v>
      </c>
      <c r="AL29" s="348"/>
      <c r="AM29" s="348"/>
      <c r="AN29" s="348"/>
      <c r="AO29" s="348"/>
      <c r="AP29" s="43"/>
      <c r="AQ29" s="43"/>
      <c r="AR29" s="44"/>
      <c r="BE29" s="337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49">
        <v>0.15</v>
      </c>
      <c r="M30" s="348"/>
      <c r="N30" s="348"/>
      <c r="O30" s="348"/>
      <c r="P30" s="348"/>
      <c r="Q30" s="43"/>
      <c r="R30" s="43"/>
      <c r="S30" s="43"/>
      <c r="T30" s="43"/>
      <c r="U30" s="43"/>
      <c r="V30" s="43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3"/>
      <c r="AG30" s="43"/>
      <c r="AH30" s="43"/>
      <c r="AI30" s="43"/>
      <c r="AJ30" s="43"/>
      <c r="AK30" s="347">
        <f>ROUND(AW54, 2)</f>
        <v>0</v>
      </c>
      <c r="AL30" s="348"/>
      <c r="AM30" s="348"/>
      <c r="AN30" s="348"/>
      <c r="AO30" s="348"/>
      <c r="AP30" s="43"/>
      <c r="AQ30" s="43"/>
      <c r="AR30" s="44"/>
      <c r="BE30" s="337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49">
        <v>0.21</v>
      </c>
      <c r="M31" s="348"/>
      <c r="N31" s="348"/>
      <c r="O31" s="348"/>
      <c r="P31" s="348"/>
      <c r="Q31" s="43"/>
      <c r="R31" s="43"/>
      <c r="S31" s="43"/>
      <c r="T31" s="43"/>
      <c r="U31" s="43"/>
      <c r="V31" s="43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3"/>
      <c r="AG31" s="43"/>
      <c r="AH31" s="43"/>
      <c r="AI31" s="43"/>
      <c r="AJ31" s="43"/>
      <c r="AK31" s="347">
        <v>0</v>
      </c>
      <c r="AL31" s="348"/>
      <c r="AM31" s="348"/>
      <c r="AN31" s="348"/>
      <c r="AO31" s="348"/>
      <c r="AP31" s="43"/>
      <c r="AQ31" s="43"/>
      <c r="AR31" s="44"/>
      <c r="BE31" s="337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49">
        <v>0.15</v>
      </c>
      <c r="M32" s="348"/>
      <c r="N32" s="348"/>
      <c r="O32" s="348"/>
      <c r="P32" s="348"/>
      <c r="Q32" s="43"/>
      <c r="R32" s="43"/>
      <c r="S32" s="43"/>
      <c r="T32" s="43"/>
      <c r="U32" s="43"/>
      <c r="V32" s="43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3"/>
      <c r="AG32" s="43"/>
      <c r="AH32" s="43"/>
      <c r="AI32" s="43"/>
      <c r="AJ32" s="43"/>
      <c r="AK32" s="347">
        <v>0</v>
      </c>
      <c r="AL32" s="348"/>
      <c r="AM32" s="348"/>
      <c r="AN32" s="348"/>
      <c r="AO32" s="348"/>
      <c r="AP32" s="43"/>
      <c r="AQ32" s="43"/>
      <c r="AR32" s="44"/>
      <c r="BE32" s="337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49">
        <v>0</v>
      </c>
      <c r="M33" s="348"/>
      <c r="N33" s="348"/>
      <c r="O33" s="348"/>
      <c r="P33" s="348"/>
      <c r="Q33" s="43"/>
      <c r="R33" s="43"/>
      <c r="S33" s="43"/>
      <c r="T33" s="43"/>
      <c r="U33" s="43"/>
      <c r="V33" s="43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3"/>
      <c r="AG33" s="43"/>
      <c r="AH33" s="43"/>
      <c r="AI33" s="43"/>
      <c r="AJ33" s="43"/>
      <c r="AK33" s="347">
        <v>0</v>
      </c>
      <c r="AL33" s="348"/>
      <c r="AM33" s="348"/>
      <c r="AN33" s="348"/>
      <c r="AO33" s="34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50" t="s">
        <v>51</v>
      </c>
      <c r="Y35" s="351"/>
      <c r="Z35" s="351"/>
      <c r="AA35" s="351"/>
      <c r="AB35" s="351"/>
      <c r="AC35" s="47"/>
      <c r="AD35" s="47"/>
      <c r="AE35" s="47"/>
      <c r="AF35" s="47"/>
      <c r="AG35" s="47"/>
      <c r="AH35" s="47"/>
      <c r="AI35" s="47"/>
      <c r="AJ35" s="47"/>
      <c r="AK35" s="352">
        <f>SUM(AK26:AK33)</f>
        <v>0</v>
      </c>
      <c r="AL35" s="351"/>
      <c r="AM35" s="351"/>
      <c r="AN35" s="351"/>
      <c r="AO35" s="35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101-3010-18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4" t="str">
        <f>K6</f>
        <v>Polní cesta C68 v k.ú. Božejovice</v>
      </c>
      <c r="M45" s="355"/>
      <c r="N45" s="355"/>
      <c r="O45" s="355"/>
      <c r="P45" s="355"/>
      <c r="Q45" s="355"/>
      <c r="R45" s="355"/>
      <c r="S45" s="355"/>
      <c r="T45" s="355"/>
      <c r="U45" s="355"/>
      <c r="V45" s="355"/>
      <c r="W45" s="355"/>
      <c r="X45" s="355"/>
      <c r="Y45" s="355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  <c r="AJ45" s="355"/>
      <c r="AK45" s="355"/>
      <c r="AL45" s="355"/>
      <c r="AM45" s="355"/>
      <c r="AN45" s="355"/>
      <c r="AO45" s="355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Božejovicce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6" t="str">
        <f>IF(AN8= "","",AN8)</f>
        <v>15. 3. 2024</v>
      </c>
      <c r="AN47" s="356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ČR-Státní pozemkový úřad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57" t="str">
        <f>IF(E17="","",E17)</f>
        <v>AGROPROJEKT PSO s.r.o.</v>
      </c>
      <c r="AN49" s="358"/>
      <c r="AO49" s="358"/>
      <c r="AP49" s="358"/>
      <c r="AQ49" s="38"/>
      <c r="AR49" s="41"/>
      <c r="AS49" s="359" t="s">
        <v>53</v>
      </c>
      <c r="AT49" s="36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57" t="str">
        <f>IF(E20="","",E20)</f>
        <v>AGROPROJEKT PSO s.r.o.</v>
      </c>
      <c r="AN50" s="358"/>
      <c r="AO50" s="358"/>
      <c r="AP50" s="358"/>
      <c r="AQ50" s="38"/>
      <c r="AR50" s="41"/>
      <c r="AS50" s="361"/>
      <c r="AT50" s="36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3"/>
      <c r="AT51" s="36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5" t="s">
        <v>54</v>
      </c>
      <c r="D52" s="366"/>
      <c r="E52" s="366"/>
      <c r="F52" s="366"/>
      <c r="G52" s="366"/>
      <c r="H52" s="68"/>
      <c r="I52" s="367" t="s">
        <v>55</v>
      </c>
      <c r="J52" s="366"/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68" t="s">
        <v>56</v>
      </c>
      <c r="AH52" s="366"/>
      <c r="AI52" s="366"/>
      <c r="AJ52" s="366"/>
      <c r="AK52" s="366"/>
      <c r="AL52" s="366"/>
      <c r="AM52" s="366"/>
      <c r="AN52" s="367" t="s">
        <v>57</v>
      </c>
      <c r="AO52" s="366"/>
      <c r="AP52" s="366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6">
        <f>ROUND(AG55,2)</f>
        <v>0</v>
      </c>
      <c r="AH54" s="376"/>
      <c r="AI54" s="376"/>
      <c r="AJ54" s="376"/>
      <c r="AK54" s="376"/>
      <c r="AL54" s="376"/>
      <c r="AM54" s="376"/>
      <c r="AN54" s="377">
        <f>SUM(AG54,AT54)</f>
        <v>0</v>
      </c>
      <c r="AO54" s="377"/>
      <c r="AP54" s="377"/>
      <c r="AQ54" s="80" t="s">
        <v>19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B55" s="88"/>
      <c r="C55" s="89"/>
      <c r="D55" s="372" t="s">
        <v>77</v>
      </c>
      <c r="E55" s="372"/>
      <c r="F55" s="372"/>
      <c r="G55" s="372"/>
      <c r="H55" s="372"/>
      <c r="I55" s="90"/>
      <c r="J55" s="372" t="s">
        <v>78</v>
      </c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1">
        <f>ROUND(SUM(AG56:AG57),2)</f>
        <v>0</v>
      </c>
      <c r="AH55" s="370"/>
      <c r="AI55" s="370"/>
      <c r="AJ55" s="370"/>
      <c r="AK55" s="370"/>
      <c r="AL55" s="370"/>
      <c r="AM55" s="370"/>
      <c r="AN55" s="369">
        <f>SUM(AG55,AT55)</f>
        <v>0</v>
      </c>
      <c r="AO55" s="370"/>
      <c r="AP55" s="370"/>
      <c r="AQ55" s="91" t="s">
        <v>79</v>
      </c>
      <c r="AR55" s="92"/>
      <c r="AS55" s="93">
        <f>ROUND(SUM(AS56:AS57),2)</f>
        <v>0</v>
      </c>
      <c r="AT55" s="94">
        <f>ROUND(SUM(AV55:AW55),2)</f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72</v>
      </c>
      <c r="BT55" s="97" t="s">
        <v>80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16.5" customHeight="1">
      <c r="A56" s="98" t="s">
        <v>83</v>
      </c>
      <c r="B56" s="53"/>
      <c r="C56" s="99"/>
      <c r="D56" s="99"/>
      <c r="E56" s="375" t="s">
        <v>77</v>
      </c>
      <c r="F56" s="375"/>
      <c r="G56" s="375"/>
      <c r="H56" s="375"/>
      <c r="I56" s="375"/>
      <c r="J56" s="99"/>
      <c r="K56" s="375" t="s">
        <v>78</v>
      </c>
      <c r="L56" s="375"/>
      <c r="M56" s="375"/>
      <c r="N56" s="375"/>
      <c r="O56" s="375"/>
      <c r="P56" s="375"/>
      <c r="Q56" s="375"/>
      <c r="R56" s="375"/>
      <c r="S56" s="375"/>
      <c r="T56" s="375"/>
      <c r="U56" s="375"/>
      <c r="V56" s="375"/>
      <c r="W56" s="375"/>
      <c r="X56" s="375"/>
      <c r="Y56" s="375"/>
      <c r="Z56" s="375"/>
      <c r="AA56" s="375"/>
      <c r="AB56" s="375"/>
      <c r="AC56" s="375"/>
      <c r="AD56" s="375"/>
      <c r="AE56" s="375"/>
      <c r="AF56" s="375"/>
      <c r="AG56" s="373">
        <f>'SO 103 - Polní cesta C68'!J30</f>
        <v>0</v>
      </c>
      <c r="AH56" s="374"/>
      <c r="AI56" s="374"/>
      <c r="AJ56" s="374"/>
      <c r="AK56" s="374"/>
      <c r="AL56" s="374"/>
      <c r="AM56" s="374"/>
      <c r="AN56" s="373">
        <f>SUM(AG56,AT56)</f>
        <v>0</v>
      </c>
      <c r="AO56" s="374"/>
      <c r="AP56" s="374"/>
      <c r="AQ56" s="100" t="s">
        <v>84</v>
      </c>
      <c r="AR56" s="55"/>
      <c r="AS56" s="101">
        <v>0</v>
      </c>
      <c r="AT56" s="102">
        <f>ROUND(SUM(AV56:AW56),2)</f>
        <v>0</v>
      </c>
      <c r="AU56" s="103">
        <f>'SO 103 - Polní cesta C68'!P86</f>
        <v>0</v>
      </c>
      <c r="AV56" s="102">
        <f>'SO 103 - Polní cesta C68'!J33</f>
        <v>0</v>
      </c>
      <c r="AW56" s="102">
        <f>'SO 103 - Polní cesta C68'!J34</f>
        <v>0</v>
      </c>
      <c r="AX56" s="102">
        <f>'SO 103 - Polní cesta C68'!J35</f>
        <v>0</v>
      </c>
      <c r="AY56" s="102">
        <f>'SO 103 - Polní cesta C68'!J36</f>
        <v>0</v>
      </c>
      <c r="AZ56" s="102">
        <f>'SO 103 - Polní cesta C68'!F33</f>
        <v>0</v>
      </c>
      <c r="BA56" s="102">
        <f>'SO 103 - Polní cesta C68'!F34</f>
        <v>0</v>
      </c>
      <c r="BB56" s="102">
        <f>'SO 103 - Polní cesta C68'!F35</f>
        <v>0</v>
      </c>
      <c r="BC56" s="102">
        <f>'SO 103 - Polní cesta C68'!F36</f>
        <v>0</v>
      </c>
      <c r="BD56" s="104">
        <f>'SO 103 - Polní cesta C68'!F37</f>
        <v>0</v>
      </c>
      <c r="BT56" s="105" t="s">
        <v>82</v>
      </c>
      <c r="BU56" s="105" t="s">
        <v>85</v>
      </c>
      <c r="BV56" s="105" t="s">
        <v>75</v>
      </c>
      <c r="BW56" s="105" t="s">
        <v>81</v>
      </c>
      <c r="BX56" s="105" t="s">
        <v>5</v>
      </c>
      <c r="CL56" s="105" t="s">
        <v>19</v>
      </c>
      <c r="CM56" s="105" t="s">
        <v>82</v>
      </c>
    </row>
    <row r="57" spans="1:91" s="4" customFormat="1" ht="16.5" customHeight="1">
      <c r="A57" s="98" t="s">
        <v>83</v>
      </c>
      <c r="B57" s="53"/>
      <c r="C57" s="99"/>
      <c r="D57" s="99"/>
      <c r="E57" s="375" t="s">
        <v>86</v>
      </c>
      <c r="F57" s="375"/>
      <c r="G57" s="375"/>
      <c r="H57" s="375"/>
      <c r="I57" s="375"/>
      <c r="J57" s="99"/>
      <c r="K57" s="375" t="s">
        <v>87</v>
      </c>
      <c r="L57" s="375"/>
      <c r="M57" s="375"/>
      <c r="N57" s="375"/>
      <c r="O57" s="375"/>
      <c r="P57" s="375"/>
      <c r="Q57" s="375"/>
      <c r="R57" s="375"/>
      <c r="S57" s="375"/>
      <c r="T57" s="375"/>
      <c r="U57" s="375"/>
      <c r="V57" s="375"/>
      <c r="W57" s="375"/>
      <c r="X57" s="375"/>
      <c r="Y57" s="375"/>
      <c r="Z57" s="375"/>
      <c r="AA57" s="375"/>
      <c r="AB57" s="375"/>
      <c r="AC57" s="375"/>
      <c r="AD57" s="375"/>
      <c r="AE57" s="375"/>
      <c r="AF57" s="375"/>
      <c r="AG57" s="373">
        <f>'VRN - Vedlejší rozpočtové...'!J32</f>
        <v>0</v>
      </c>
      <c r="AH57" s="374"/>
      <c r="AI57" s="374"/>
      <c r="AJ57" s="374"/>
      <c r="AK57" s="374"/>
      <c r="AL57" s="374"/>
      <c r="AM57" s="374"/>
      <c r="AN57" s="373">
        <f>SUM(AG57,AT57)</f>
        <v>0</v>
      </c>
      <c r="AO57" s="374"/>
      <c r="AP57" s="374"/>
      <c r="AQ57" s="100" t="s">
        <v>84</v>
      </c>
      <c r="AR57" s="55"/>
      <c r="AS57" s="106">
        <v>0</v>
      </c>
      <c r="AT57" s="107">
        <f>ROUND(SUM(AV57:AW57),2)</f>
        <v>0</v>
      </c>
      <c r="AU57" s="108">
        <f>'VRN - Vedlejší rozpočtové...'!P92</f>
        <v>0</v>
      </c>
      <c r="AV57" s="107">
        <f>'VRN - Vedlejší rozpočtové...'!J35</f>
        <v>0</v>
      </c>
      <c r="AW57" s="107">
        <f>'VRN - Vedlejší rozpočtové...'!J36</f>
        <v>0</v>
      </c>
      <c r="AX57" s="107">
        <f>'VRN - Vedlejší rozpočtové...'!J37</f>
        <v>0</v>
      </c>
      <c r="AY57" s="107">
        <f>'VRN - Vedlejší rozpočtové...'!J38</f>
        <v>0</v>
      </c>
      <c r="AZ57" s="107">
        <f>'VRN - Vedlejší rozpočtové...'!F35</f>
        <v>0</v>
      </c>
      <c r="BA57" s="107">
        <f>'VRN - Vedlejší rozpočtové...'!F36</f>
        <v>0</v>
      </c>
      <c r="BB57" s="107">
        <f>'VRN - Vedlejší rozpočtové...'!F37</f>
        <v>0</v>
      </c>
      <c r="BC57" s="107">
        <f>'VRN - Vedlejší rozpočtové...'!F38</f>
        <v>0</v>
      </c>
      <c r="BD57" s="109">
        <f>'VRN - Vedlejší rozpočtové...'!F39</f>
        <v>0</v>
      </c>
      <c r="BT57" s="105" t="s">
        <v>82</v>
      </c>
      <c r="BV57" s="105" t="s">
        <v>75</v>
      </c>
      <c r="BW57" s="105" t="s">
        <v>88</v>
      </c>
      <c r="BX57" s="105" t="s">
        <v>81</v>
      </c>
      <c r="CL57" s="105" t="s">
        <v>19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2gbSjngkqNvK3SBMs4VzTvd0bRlueIqlKQk8E6ii3ZDbNUubbakR67kd2Q04ndYOZn0U7D2tAFF0FcQQYHIPHQ==" saltValue="zWqVFJOuxJDP4TQM9DwgSgxOrwU6Q+dXgLtidb1dM6Pe+eeEDwdvauw7uRexP4n91FFaUV2usIJOssuT612hYQ==" spinCount="100000" sheet="1" objects="1" scenarios="1" formatColumns="0" formatRows="0"/>
  <mergeCells count="50">
    <mergeCell ref="AR2:BE2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SO 103 - Polní cesta C68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89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79" t="str">
        <f>'Rekapitulace stavby'!K6</f>
        <v>Polní cesta C68 v k.ú. Božejovice</v>
      </c>
      <c r="F7" s="380"/>
      <c r="G7" s="380"/>
      <c r="H7" s="380"/>
      <c r="L7" s="22"/>
    </row>
    <row r="8" spans="1:46" s="2" customFormat="1" ht="12" customHeight="1">
      <c r="A8" s="36"/>
      <c r="B8" s="41"/>
      <c r="C8" s="36"/>
      <c r="D8" s="114" t="s">
        <v>90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1" t="s">
        <v>91</v>
      </c>
      <c r="F9" s="382"/>
      <c r="G9" s="382"/>
      <c r="H9" s="38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15. 3. 2024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3" t="str">
        <f>'Rekapitulace stavby'!E14</f>
        <v>Vyplň údaj</v>
      </c>
      <c r="F18" s="384"/>
      <c r="G18" s="384"/>
      <c r="H18" s="384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32</v>
      </c>
      <c r="E20" s="36"/>
      <c r="F20" s="36"/>
      <c r="G20" s="36"/>
      <c r="H20" s="36"/>
      <c r="I20" s="114" t="s">
        <v>26</v>
      </c>
      <c r="J20" s="105" t="s">
        <v>33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34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36</v>
      </c>
      <c r="E23" s="36"/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34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85" t="s">
        <v>19</v>
      </c>
      <c r="F27" s="385"/>
      <c r="G27" s="385"/>
      <c r="H27" s="38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ROUND(J86,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ROUND((SUM(BE86:BE275)),  2)</f>
        <v>0</v>
      </c>
      <c r="G33" s="36"/>
      <c r="H33" s="36"/>
      <c r="I33" s="126">
        <v>0.21</v>
      </c>
      <c r="J33" s="125">
        <f>ROUND(((SUM(BE86:BE275))*I33),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ROUND((SUM(BF86:BF275)),  2)</f>
        <v>0</v>
      </c>
      <c r="G34" s="36"/>
      <c r="H34" s="36"/>
      <c r="I34" s="126">
        <v>0.15</v>
      </c>
      <c r="J34" s="125">
        <f>ROUND(((SUM(BF86:BF275))*I34),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ROUND((SUM(BG86:BG275)),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ROUND((SUM(BH86:BH275)),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ROUND((SUM(BI86:BI275)),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6" t="str">
        <f>E7</f>
        <v>Polní cesta C68 v k.ú. Božejovice</v>
      </c>
      <c r="F48" s="387"/>
      <c r="G48" s="387"/>
      <c r="H48" s="387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90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4" t="str">
        <f>E9</f>
        <v>SO 103 - Polní cesta C68</v>
      </c>
      <c r="F50" s="388"/>
      <c r="G50" s="388"/>
      <c r="H50" s="38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Božejovicce</v>
      </c>
      <c r="G52" s="38"/>
      <c r="H52" s="38"/>
      <c r="I52" s="31" t="s">
        <v>23</v>
      </c>
      <c r="J52" s="61" t="str">
        <f>IF(J12="","",J12)</f>
        <v>15. 3. 2024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ČR-Státní pozemkový úřad</v>
      </c>
      <c r="G54" s="38"/>
      <c r="H54" s="38"/>
      <c r="I54" s="31" t="s">
        <v>32</v>
      </c>
      <c r="J54" s="34" t="str">
        <f>E21</f>
        <v>AGROPROJEKT PSO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AGROPROJEKT PSO s.r.o.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93</v>
      </c>
      <c r="D57" s="139"/>
      <c r="E57" s="139"/>
      <c r="F57" s="139"/>
      <c r="G57" s="139"/>
      <c r="H57" s="139"/>
      <c r="I57" s="139"/>
      <c r="J57" s="140" t="s">
        <v>94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42"/>
      <c r="C60" s="143"/>
      <c r="D60" s="144" t="s">
        <v>96</v>
      </c>
      <c r="E60" s="145"/>
      <c r="F60" s="145"/>
      <c r="G60" s="145"/>
      <c r="H60" s="145"/>
      <c r="I60" s="145"/>
      <c r="J60" s="146">
        <f>J87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97</v>
      </c>
      <c r="E61" s="150"/>
      <c r="F61" s="150"/>
      <c r="G61" s="150"/>
      <c r="H61" s="150"/>
      <c r="I61" s="150"/>
      <c r="J61" s="151">
        <f>J88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98</v>
      </c>
      <c r="E62" s="150"/>
      <c r="F62" s="150"/>
      <c r="G62" s="150"/>
      <c r="H62" s="150"/>
      <c r="I62" s="150"/>
      <c r="J62" s="151">
        <f>J173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99</v>
      </c>
      <c r="E63" s="150"/>
      <c r="F63" s="150"/>
      <c r="G63" s="150"/>
      <c r="H63" s="150"/>
      <c r="I63" s="150"/>
      <c r="J63" s="151">
        <f>J191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100</v>
      </c>
      <c r="E64" s="150"/>
      <c r="F64" s="150"/>
      <c r="G64" s="150"/>
      <c r="H64" s="150"/>
      <c r="I64" s="150"/>
      <c r="J64" s="151">
        <f>J241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101</v>
      </c>
      <c r="E65" s="150"/>
      <c r="F65" s="150"/>
      <c r="G65" s="150"/>
      <c r="H65" s="150"/>
      <c r="I65" s="150"/>
      <c r="J65" s="151">
        <f>J255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102</v>
      </c>
      <c r="E66" s="150"/>
      <c r="F66" s="150"/>
      <c r="G66" s="150"/>
      <c r="H66" s="150"/>
      <c r="I66" s="150"/>
      <c r="J66" s="151">
        <f>J273</f>
        <v>0</v>
      </c>
      <c r="K66" s="99"/>
      <c r="L66" s="152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103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86" t="str">
        <f>E7</f>
        <v>Polní cesta C68 v k.ú. Božejovice</v>
      </c>
      <c r="F76" s="387"/>
      <c r="G76" s="387"/>
      <c r="H76" s="387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90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54" t="str">
        <f>E9</f>
        <v>SO 103 - Polní cesta C68</v>
      </c>
      <c r="F78" s="388"/>
      <c r="G78" s="388"/>
      <c r="H78" s="38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Božejovicce</v>
      </c>
      <c r="G80" s="38"/>
      <c r="H80" s="38"/>
      <c r="I80" s="31" t="s">
        <v>23</v>
      </c>
      <c r="J80" s="61" t="str">
        <f>IF(J12="","",J12)</f>
        <v>15. 3. 2024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7" customHeight="1">
      <c r="A82" s="36"/>
      <c r="B82" s="37"/>
      <c r="C82" s="31" t="s">
        <v>25</v>
      </c>
      <c r="D82" s="38"/>
      <c r="E82" s="38"/>
      <c r="F82" s="29" t="str">
        <f>E15</f>
        <v>ČR-Státní pozemkový úřad</v>
      </c>
      <c r="G82" s="38"/>
      <c r="H82" s="38"/>
      <c r="I82" s="31" t="s">
        <v>32</v>
      </c>
      <c r="J82" s="34" t="str">
        <f>E21</f>
        <v>AGROPROJEKT PSO s.r.o.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7" customHeight="1">
      <c r="A83" s="36"/>
      <c r="B83" s="37"/>
      <c r="C83" s="31" t="s">
        <v>30</v>
      </c>
      <c r="D83" s="38"/>
      <c r="E83" s="38"/>
      <c r="F83" s="29" t="str">
        <f>IF(E18="","",E18)</f>
        <v>Vyplň údaj</v>
      </c>
      <c r="G83" s="38"/>
      <c r="H83" s="38"/>
      <c r="I83" s="31" t="s">
        <v>36</v>
      </c>
      <c r="J83" s="34" t="str">
        <f>E24</f>
        <v>AGROPROJEKT PSO s.r.o.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3"/>
      <c r="B85" s="154"/>
      <c r="C85" s="155" t="s">
        <v>104</v>
      </c>
      <c r="D85" s="156" t="s">
        <v>58</v>
      </c>
      <c r="E85" s="156" t="s">
        <v>54</v>
      </c>
      <c r="F85" s="156" t="s">
        <v>55</v>
      </c>
      <c r="G85" s="156" t="s">
        <v>105</v>
      </c>
      <c r="H85" s="156" t="s">
        <v>106</v>
      </c>
      <c r="I85" s="156" t="s">
        <v>107</v>
      </c>
      <c r="J85" s="156" t="s">
        <v>94</v>
      </c>
      <c r="K85" s="157" t="s">
        <v>108</v>
      </c>
      <c r="L85" s="158"/>
      <c r="M85" s="70" t="s">
        <v>19</v>
      </c>
      <c r="N85" s="71" t="s">
        <v>43</v>
      </c>
      <c r="O85" s="71" t="s">
        <v>109</v>
      </c>
      <c r="P85" s="71" t="s">
        <v>110</v>
      </c>
      <c r="Q85" s="71" t="s">
        <v>111</v>
      </c>
      <c r="R85" s="71" t="s">
        <v>112</v>
      </c>
      <c r="S85" s="71" t="s">
        <v>113</v>
      </c>
      <c r="T85" s="72" t="s">
        <v>114</v>
      </c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</row>
    <row r="86" spans="1:65" s="2" customFormat="1" ht="22.9" customHeight="1">
      <c r="A86" s="36"/>
      <c r="B86" s="37"/>
      <c r="C86" s="77" t="s">
        <v>115</v>
      </c>
      <c r="D86" s="38"/>
      <c r="E86" s="38"/>
      <c r="F86" s="38"/>
      <c r="G86" s="38"/>
      <c r="H86" s="38"/>
      <c r="I86" s="38"/>
      <c r="J86" s="159">
        <f>BK86</f>
        <v>0</v>
      </c>
      <c r="K86" s="38"/>
      <c r="L86" s="41"/>
      <c r="M86" s="73"/>
      <c r="N86" s="160"/>
      <c r="O86" s="74"/>
      <c r="P86" s="161">
        <f>P87</f>
        <v>0</v>
      </c>
      <c r="Q86" s="74"/>
      <c r="R86" s="161">
        <f>R87</f>
        <v>128.86893220000002</v>
      </c>
      <c r="S86" s="74"/>
      <c r="T86" s="162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72</v>
      </c>
      <c r="AU86" s="19" t="s">
        <v>95</v>
      </c>
      <c r="BK86" s="163">
        <f>BK87</f>
        <v>0</v>
      </c>
    </row>
    <row r="87" spans="1:65" s="12" customFormat="1" ht="25.9" customHeight="1">
      <c r="B87" s="164"/>
      <c r="C87" s="165"/>
      <c r="D87" s="166" t="s">
        <v>72</v>
      </c>
      <c r="E87" s="167" t="s">
        <v>116</v>
      </c>
      <c r="F87" s="167" t="s">
        <v>117</v>
      </c>
      <c r="G87" s="165"/>
      <c r="H87" s="165"/>
      <c r="I87" s="168"/>
      <c r="J87" s="169">
        <f>BK87</f>
        <v>0</v>
      </c>
      <c r="K87" s="165"/>
      <c r="L87" s="170"/>
      <c r="M87" s="171"/>
      <c r="N87" s="172"/>
      <c r="O87" s="172"/>
      <c r="P87" s="173">
        <f>P88+P173+P191+P241+P255+P273</f>
        <v>0</v>
      </c>
      <c r="Q87" s="172"/>
      <c r="R87" s="173">
        <f>R88+R173+R191+R241+R255+R273</f>
        <v>128.86893220000002</v>
      </c>
      <c r="S87" s="172"/>
      <c r="T87" s="174">
        <f>T88+T173+T191+T241+T255+T273</f>
        <v>0</v>
      </c>
      <c r="AR87" s="175" t="s">
        <v>80</v>
      </c>
      <c r="AT87" s="176" t="s">
        <v>72</v>
      </c>
      <c r="AU87" s="176" t="s">
        <v>73</v>
      </c>
      <c r="AY87" s="175" t="s">
        <v>118</v>
      </c>
      <c r="BK87" s="177">
        <f>BK88+BK173+BK191+BK241+BK255+BK273</f>
        <v>0</v>
      </c>
    </row>
    <row r="88" spans="1:65" s="12" customFormat="1" ht="22.9" customHeight="1">
      <c r="B88" s="164"/>
      <c r="C88" s="165"/>
      <c r="D88" s="166" t="s">
        <v>72</v>
      </c>
      <c r="E88" s="178" t="s">
        <v>80</v>
      </c>
      <c r="F88" s="178" t="s">
        <v>119</v>
      </c>
      <c r="G88" s="165"/>
      <c r="H88" s="165"/>
      <c r="I88" s="168"/>
      <c r="J88" s="179">
        <f>BK88</f>
        <v>0</v>
      </c>
      <c r="K88" s="165"/>
      <c r="L88" s="170"/>
      <c r="M88" s="171"/>
      <c r="N88" s="172"/>
      <c r="O88" s="172"/>
      <c r="P88" s="173">
        <f>SUM(P89:P172)</f>
        <v>0</v>
      </c>
      <c r="Q88" s="172"/>
      <c r="R88" s="173">
        <f>SUM(R89:R172)</f>
        <v>1.1375122</v>
      </c>
      <c r="S88" s="172"/>
      <c r="T88" s="174">
        <f>SUM(T89:T172)</f>
        <v>0</v>
      </c>
      <c r="AR88" s="175" t="s">
        <v>80</v>
      </c>
      <c r="AT88" s="176" t="s">
        <v>72</v>
      </c>
      <c r="AU88" s="176" t="s">
        <v>80</v>
      </c>
      <c r="AY88" s="175" t="s">
        <v>118</v>
      </c>
      <c r="BK88" s="177">
        <f>SUM(BK89:BK172)</f>
        <v>0</v>
      </c>
    </row>
    <row r="89" spans="1:65" s="2" customFormat="1" ht="24.2" customHeight="1">
      <c r="A89" s="36"/>
      <c r="B89" s="37"/>
      <c r="C89" s="180" t="s">
        <v>80</v>
      </c>
      <c r="D89" s="180" t="s">
        <v>120</v>
      </c>
      <c r="E89" s="181" t="s">
        <v>121</v>
      </c>
      <c r="F89" s="182" t="s">
        <v>122</v>
      </c>
      <c r="G89" s="183" t="s">
        <v>123</v>
      </c>
      <c r="H89" s="184">
        <v>200</v>
      </c>
      <c r="I89" s="185"/>
      <c r="J89" s="186">
        <f>ROUND(I89*H89,2)</f>
        <v>0</v>
      </c>
      <c r="K89" s="182" t="s">
        <v>124</v>
      </c>
      <c r="L89" s="41"/>
      <c r="M89" s="187" t="s">
        <v>19</v>
      </c>
      <c r="N89" s="188" t="s">
        <v>44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125</v>
      </c>
      <c r="AT89" s="191" t="s">
        <v>120</v>
      </c>
      <c r="AU89" s="191" t="s">
        <v>82</v>
      </c>
      <c r="AY89" s="19" t="s">
        <v>118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80</v>
      </c>
      <c r="BK89" s="192">
        <f>ROUND(I89*H89,2)</f>
        <v>0</v>
      </c>
      <c r="BL89" s="19" t="s">
        <v>125</v>
      </c>
      <c r="BM89" s="191" t="s">
        <v>126</v>
      </c>
    </row>
    <row r="90" spans="1:65" s="2" customFormat="1" ht="11.25">
      <c r="A90" s="36"/>
      <c r="B90" s="37"/>
      <c r="C90" s="38"/>
      <c r="D90" s="193" t="s">
        <v>127</v>
      </c>
      <c r="E90" s="38"/>
      <c r="F90" s="194" t="s">
        <v>128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127</v>
      </c>
      <c r="AU90" s="19" t="s">
        <v>82</v>
      </c>
    </row>
    <row r="91" spans="1:65" s="13" customFormat="1" ht="11.25">
      <c r="B91" s="198"/>
      <c r="C91" s="199"/>
      <c r="D91" s="200" t="s">
        <v>129</v>
      </c>
      <c r="E91" s="201" t="s">
        <v>19</v>
      </c>
      <c r="F91" s="202" t="s">
        <v>130</v>
      </c>
      <c r="G91" s="199"/>
      <c r="H91" s="203">
        <v>200</v>
      </c>
      <c r="I91" s="204"/>
      <c r="J91" s="199"/>
      <c r="K91" s="199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129</v>
      </c>
      <c r="AU91" s="209" t="s">
        <v>82</v>
      </c>
      <c r="AV91" s="13" t="s">
        <v>82</v>
      </c>
      <c r="AW91" s="13" t="s">
        <v>35</v>
      </c>
      <c r="AX91" s="13" t="s">
        <v>80</v>
      </c>
      <c r="AY91" s="209" t="s">
        <v>118</v>
      </c>
    </row>
    <row r="92" spans="1:65" s="2" customFormat="1" ht="16.5" customHeight="1">
      <c r="A92" s="36"/>
      <c r="B92" s="37"/>
      <c r="C92" s="180" t="s">
        <v>82</v>
      </c>
      <c r="D92" s="180" t="s">
        <v>120</v>
      </c>
      <c r="E92" s="181" t="s">
        <v>131</v>
      </c>
      <c r="F92" s="182" t="s">
        <v>132</v>
      </c>
      <c r="G92" s="183" t="s">
        <v>123</v>
      </c>
      <c r="H92" s="184">
        <v>200</v>
      </c>
      <c r="I92" s="185"/>
      <c r="J92" s="186">
        <f>ROUND(I92*H92,2)</f>
        <v>0</v>
      </c>
      <c r="K92" s="182" t="s">
        <v>124</v>
      </c>
      <c r="L92" s="41"/>
      <c r="M92" s="187" t="s">
        <v>19</v>
      </c>
      <c r="N92" s="188" t="s">
        <v>44</v>
      </c>
      <c r="O92" s="66"/>
      <c r="P92" s="189">
        <f>O92*H92</f>
        <v>0</v>
      </c>
      <c r="Q92" s="189">
        <v>3.0000000000000001E-5</v>
      </c>
      <c r="R92" s="189">
        <f>Q92*H92</f>
        <v>6.0000000000000001E-3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125</v>
      </c>
      <c r="AT92" s="191" t="s">
        <v>120</v>
      </c>
      <c r="AU92" s="191" t="s">
        <v>82</v>
      </c>
      <c r="AY92" s="19" t="s">
        <v>118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80</v>
      </c>
      <c r="BK92" s="192">
        <f>ROUND(I92*H92,2)</f>
        <v>0</v>
      </c>
      <c r="BL92" s="19" t="s">
        <v>125</v>
      </c>
      <c r="BM92" s="191" t="s">
        <v>133</v>
      </c>
    </row>
    <row r="93" spans="1:65" s="2" customFormat="1" ht="11.25">
      <c r="A93" s="36"/>
      <c r="B93" s="37"/>
      <c r="C93" s="38"/>
      <c r="D93" s="193" t="s">
        <v>127</v>
      </c>
      <c r="E93" s="38"/>
      <c r="F93" s="194" t="s">
        <v>134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127</v>
      </c>
      <c r="AU93" s="19" t="s">
        <v>82</v>
      </c>
    </row>
    <row r="94" spans="1:65" s="13" customFormat="1" ht="11.25">
      <c r="B94" s="198"/>
      <c r="C94" s="199"/>
      <c r="D94" s="200" t="s">
        <v>129</v>
      </c>
      <c r="E94" s="201" t="s">
        <v>19</v>
      </c>
      <c r="F94" s="202" t="s">
        <v>130</v>
      </c>
      <c r="G94" s="199"/>
      <c r="H94" s="203">
        <v>200</v>
      </c>
      <c r="I94" s="204"/>
      <c r="J94" s="199"/>
      <c r="K94" s="199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129</v>
      </c>
      <c r="AU94" s="209" t="s">
        <v>82</v>
      </c>
      <c r="AV94" s="13" t="s">
        <v>82</v>
      </c>
      <c r="AW94" s="13" t="s">
        <v>35</v>
      </c>
      <c r="AX94" s="13" t="s">
        <v>80</v>
      </c>
      <c r="AY94" s="209" t="s">
        <v>118</v>
      </c>
    </row>
    <row r="95" spans="1:65" s="2" customFormat="1" ht="21.75" customHeight="1">
      <c r="A95" s="36"/>
      <c r="B95" s="37"/>
      <c r="C95" s="180" t="s">
        <v>135</v>
      </c>
      <c r="D95" s="180" t="s">
        <v>120</v>
      </c>
      <c r="E95" s="181" t="s">
        <v>136</v>
      </c>
      <c r="F95" s="182" t="s">
        <v>137</v>
      </c>
      <c r="G95" s="183" t="s">
        <v>138</v>
      </c>
      <c r="H95" s="184">
        <v>8</v>
      </c>
      <c r="I95" s="185"/>
      <c r="J95" s="186">
        <f>ROUND(I95*H95,2)</f>
        <v>0</v>
      </c>
      <c r="K95" s="182" t="s">
        <v>124</v>
      </c>
      <c r="L95" s="41"/>
      <c r="M95" s="187" t="s">
        <v>19</v>
      </c>
      <c r="N95" s="188" t="s">
        <v>44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125</v>
      </c>
      <c r="AT95" s="191" t="s">
        <v>120</v>
      </c>
      <c r="AU95" s="191" t="s">
        <v>82</v>
      </c>
      <c r="AY95" s="19" t="s">
        <v>118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80</v>
      </c>
      <c r="BK95" s="192">
        <f>ROUND(I95*H95,2)</f>
        <v>0</v>
      </c>
      <c r="BL95" s="19" t="s">
        <v>125</v>
      </c>
      <c r="BM95" s="191" t="s">
        <v>139</v>
      </c>
    </row>
    <row r="96" spans="1:65" s="2" customFormat="1" ht="11.25">
      <c r="A96" s="36"/>
      <c r="B96" s="37"/>
      <c r="C96" s="38"/>
      <c r="D96" s="193" t="s">
        <v>127</v>
      </c>
      <c r="E96" s="38"/>
      <c r="F96" s="194" t="s">
        <v>140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127</v>
      </c>
      <c r="AU96" s="19" t="s">
        <v>82</v>
      </c>
    </row>
    <row r="97" spans="1:65" s="2" customFormat="1" ht="21.75" customHeight="1">
      <c r="A97" s="36"/>
      <c r="B97" s="37"/>
      <c r="C97" s="180" t="s">
        <v>125</v>
      </c>
      <c r="D97" s="180" t="s">
        <v>120</v>
      </c>
      <c r="E97" s="181" t="s">
        <v>141</v>
      </c>
      <c r="F97" s="182" t="s">
        <v>142</v>
      </c>
      <c r="G97" s="183" t="s">
        <v>138</v>
      </c>
      <c r="H97" s="184">
        <v>1</v>
      </c>
      <c r="I97" s="185"/>
      <c r="J97" s="186">
        <f>ROUND(I97*H97,2)</f>
        <v>0</v>
      </c>
      <c r="K97" s="182" t="s">
        <v>124</v>
      </c>
      <c r="L97" s="41"/>
      <c r="M97" s="187" t="s">
        <v>19</v>
      </c>
      <c r="N97" s="188" t="s">
        <v>44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125</v>
      </c>
      <c r="AT97" s="191" t="s">
        <v>120</v>
      </c>
      <c r="AU97" s="191" t="s">
        <v>82</v>
      </c>
      <c r="AY97" s="19" t="s">
        <v>118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125</v>
      </c>
      <c r="BM97" s="191" t="s">
        <v>143</v>
      </c>
    </row>
    <row r="98" spans="1:65" s="2" customFormat="1" ht="11.25">
      <c r="A98" s="36"/>
      <c r="B98" s="37"/>
      <c r="C98" s="38"/>
      <c r="D98" s="193" t="s">
        <v>127</v>
      </c>
      <c r="E98" s="38"/>
      <c r="F98" s="194" t="s">
        <v>144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127</v>
      </c>
      <c r="AU98" s="19" t="s">
        <v>82</v>
      </c>
    </row>
    <row r="99" spans="1:65" s="2" customFormat="1" ht="21.75" customHeight="1">
      <c r="A99" s="36"/>
      <c r="B99" s="37"/>
      <c r="C99" s="180" t="s">
        <v>145</v>
      </c>
      <c r="D99" s="180" t="s">
        <v>120</v>
      </c>
      <c r="E99" s="181" t="s">
        <v>146</v>
      </c>
      <c r="F99" s="182" t="s">
        <v>147</v>
      </c>
      <c r="G99" s="183" t="s">
        <v>138</v>
      </c>
      <c r="H99" s="184">
        <v>3</v>
      </c>
      <c r="I99" s="185"/>
      <c r="J99" s="186">
        <f>ROUND(I99*H99,2)</f>
        <v>0</v>
      </c>
      <c r="K99" s="182" t="s">
        <v>124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125</v>
      </c>
      <c r="AT99" s="191" t="s">
        <v>120</v>
      </c>
      <c r="AU99" s="191" t="s">
        <v>82</v>
      </c>
      <c r="AY99" s="19" t="s">
        <v>118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125</v>
      </c>
      <c r="BM99" s="191" t="s">
        <v>148</v>
      </c>
    </row>
    <row r="100" spans="1:65" s="2" customFormat="1" ht="11.25">
      <c r="A100" s="36"/>
      <c r="B100" s="37"/>
      <c r="C100" s="38"/>
      <c r="D100" s="193" t="s">
        <v>127</v>
      </c>
      <c r="E100" s="38"/>
      <c r="F100" s="194" t="s">
        <v>149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127</v>
      </c>
      <c r="AU100" s="19" t="s">
        <v>82</v>
      </c>
    </row>
    <row r="101" spans="1:65" s="2" customFormat="1" ht="16.5" customHeight="1">
      <c r="A101" s="36"/>
      <c r="B101" s="37"/>
      <c r="C101" s="180" t="s">
        <v>150</v>
      </c>
      <c r="D101" s="180" t="s">
        <v>120</v>
      </c>
      <c r="E101" s="181" t="s">
        <v>151</v>
      </c>
      <c r="F101" s="182" t="s">
        <v>152</v>
      </c>
      <c r="G101" s="183" t="s">
        <v>138</v>
      </c>
      <c r="H101" s="184">
        <v>5</v>
      </c>
      <c r="I101" s="185"/>
      <c r="J101" s="186">
        <f>ROUND(I101*H101,2)</f>
        <v>0</v>
      </c>
      <c r="K101" s="182" t="s">
        <v>124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125</v>
      </c>
      <c r="AT101" s="191" t="s">
        <v>120</v>
      </c>
      <c r="AU101" s="191" t="s">
        <v>82</v>
      </c>
      <c r="AY101" s="19" t="s">
        <v>118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125</v>
      </c>
      <c r="BM101" s="191" t="s">
        <v>153</v>
      </c>
    </row>
    <row r="102" spans="1:65" s="2" customFormat="1" ht="11.25">
      <c r="A102" s="36"/>
      <c r="B102" s="37"/>
      <c r="C102" s="38"/>
      <c r="D102" s="193" t="s">
        <v>127</v>
      </c>
      <c r="E102" s="38"/>
      <c r="F102" s="194" t="s">
        <v>154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127</v>
      </c>
      <c r="AU102" s="19" t="s">
        <v>82</v>
      </c>
    </row>
    <row r="103" spans="1:65" s="2" customFormat="1" ht="21.75" customHeight="1">
      <c r="A103" s="36"/>
      <c r="B103" s="37"/>
      <c r="C103" s="180" t="s">
        <v>155</v>
      </c>
      <c r="D103" s="180" t="s">
        <v>120</v>
      </c>
      <c r="E103" s="181" t="s">
        <v>156</v>
      </c>
      <c r="F103" s="182" t="s">
        <v>157</v>
      </c>
      <c r="G103" s="183" t="s">
        <v>138</v>
      </c>
      <c r="H103" s="184">
        <v>8</v>
      </c>
      <c r="I103" s="185"/>
      <c r="J103" s="186">
        <f>ROUND(I103*H103,2)</f>
        <v>0</v>
      </c>
      <c r="K103" s="182" t="s">
        <v>124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125</v>
      </c>
      <c r="AT103" s="191" t="s">
        <v>120</v>
      </c>
      <c r="AU103" s="191" t="s">
        <v>82</v>
      </c>
      <c r="AY103" s="19" t="s">
        <v>118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125</v>
      </c>
      <c r="BM103" s="191" t="s">
        <v>158</v>
      </c>
    </row>
    <row r="104" spans="1:65" s="2" customFormat="1" ht="11.25">
      <c r="A104" s="36"/>
      <c r="B104" s="37"/>
      <c r="C104" s="38"/>
      <c r="D104" s="193" t="s">
        <v>127</v>
      </c>
      <c r="E104" s="38"/>
      <c r="F104" s="194" t="s">
        <v>159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127</v>
      </c>
      <c r="AU104" s="19" t="s">
        <v>82</v>
      </c>
    </row>
    <row r="105" spans="1:65" s="2" customFormat="1" ht="21.75" customHeight="1">
      <c r="A105" s="36"/>
      <c r="B105" s="37"/>
      <c r="C105" s="180" t="s">
        <v>160</v>
      </c>
      <c r="D105" s="180" t="s">
        <v>120</v>
      </c>
      <c r="E105" s="181" t="s">
        <v>161</v>
      </c>
      <c r="F105" s="182" t="s">
        <v>162</v>
      </c>
      <c r="G105" s="183" t="s">
        <v>138</v>
      </c>
      <c r="H105" s="184">
        <v>1</v>
      </c>
      <c r="I105" s="185"/>
      <c r="J105" s="186">
        <f>ROUND(I105*H105,2)</f>
        <v>0</v>
      </c>
      <c r="K105" s="182" t="s">
        <v>124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125</v>
      </c>
      <c r="AT105" s="191" t="s">
        <v>120</v>
      </c>
      <c r="AU105" s="191" t="s">
        <v>82</v>
      </c>
      <c r="AY105" s="19" t="s">
        <v>118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125</v>
      </c>
      <c r="BM105" s="191" t="s">
        <v>163</v>
      </c>
    </row>
    <row r="106" spans="1:65" s="2" customFormat="1" ht="11.25">
      <c r="A106" s="36"/>
      <c r="B106" s="37"/>
      <c r="C106" s="38"/>
      <c r="D106" s="193" t="s">
        <v>127</v>
      </c>
      <c r="E106" s="38"/>
      <c r="F106" s="194" t="s">
        <v>164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127</v>
      </c>
      <c r="AU106" s="19" t="s">
        <v>82</v>
      </c>
    </row>
    <row r="107" spans="1:65" s="2" customFormat="1" ht="21.75" customHeight="1">
      <c r="A107" s="36"/>
      <c r="B107" s="37"/>
      <c r="C107" s="180" t="s">
        <v>165</v>
      </c>
      <c r="D107" s="180" t="s">
        <v>120</v>
      </c>
      <c r="E107" s="181" t="s">
        <v>166</v>
      </c>
      <c r="F107" s="182" t="s">
        <v>167</v>
      </c>
      <c r="G107" s="183" t="s">
        <v>138</v>
      </c>
      <c r="H107" s="184">
        <v>3</v>
      </c>
      <c r="I107" s="185"/>
      <c r="J107" s="186">
        <f>ROUND(I107*H107,2)</f>
        <v>0</v>
      </c>
      <c r="K107" s="182" t="s">
        <v>124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125</v>
      </c>
      <c r="AT107" s="191" t="s">
        <v>120</v>
      </c>
      <c r="AU107" s="191" t="s">
        <v>82</v>
      </c>
      <c r="AY107" s="19" t="s">
        <v>118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125</v>
      </c>
      <c r="BM107" s="191" t="s">
        <v>168</v>
      </c>
    </row>
    <row r="108" spans="1:65" s="2" customFormat="1" ht="11.25">
      <c r="A108" s="36"/>
      <c r="B108" s="37"/>
      <c r="C108" s="38"/>
      <c r="D108" s="193" t="s">
        <v>127</v>
      </c>
      <c r="E108" s="38"/>
      <c r="F108" s="194" t="s">
        <v>169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127</v>
      </c>
      <c r="AU108" s="19" t="s">
        <v>82</v>
      </c>
    </row>
    <row r="109" spans="1:65" s="2" customFormat="1" ht="16.5" customHeight="1">
      <c r="A109" s="36"/>
      <c r="B109" s="37"/>
      <c r="C109" s="180" t="s">
        <v>170</v>
      </c>
      <c r="D109" s="180" t="s">
        <v>120</v>
      </c>
      <c r="E109" s="181" t="s">
        <v>171</v>
      </c>
      <c r="F109" s="182" t="s">
        <v>172</v>
      </c>
      <c r="G109" s="183" t="s">
        <v>138</v>
      </c>
      <c r="H109" s="184">
        <v>8</v>
      </c>
      <c r="I109" s="185"/>
      <c r="J109" s="186">
        <f>ROUND(I109*H109,2)</f>
        <v>0</v>
      </c>
      <c r="K109" s="182" t="s">
        <v>124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9.0000000000000006E-5</v>
      </c>
      <c r="R109" s="189">
        <f>Q109*H109</f>
        <v>7.2000000000000005E-4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125</v>
      </c>
      <c r="AT109" s="191" t="s">
        <v>120</v>
      </c>
      <c r="AU109" s="191" t="s">
        <v>82</v>
      </c>
      <c r="AY109" s="19" t="s">
        <v>118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125</v>
      </c>
      <c r="BM109" s="191" t="s">
        <v>173</v>
      </c>
    </row>
    <row r="110" spans="1:65" s="2" customFormat="1" ht="11.25">
      <c r="A110" s="36"/>
      <c r="B110" s="37"/>
      <c r="C110" s="38"/>
      <c r="D110" s="193" t="s">
        <v>127</v>
      </c>
      <c r="E110" s="38"/>
      <c r="F110" s="194" t="s">
        <v>174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127</v>
      </c>
      <c r="AU110" s="19" t="s">
        <v>82</v>
      </c>
    </row>
    <row r="111" spans="1:65" s="2" customFormat="1" ht="16.5" customHeight="1">
      <c r="A111" s="36"/>
      <c r="B111" s="37"/>
      <c r="C111" s="180" t="s">
        <v>175</v>
      </c>
      <c r="D111" s="180" t="s">
        <v>120</v>
      </c>
      <c r="E111" s="181" t="s">
        <v>176</v>
      </c>
      <c r="F111" s="182" t="s">
        <v>177</v>
      </c>
      <c r="G111" s="183" t="s">
        <v>138</v>
      </c>
      <c r="H111" s="184">
        <v>1</v>
      </c>
      <c r="I111" s="185"/>
      <c r="J111" s="186">
        <f>ROUND(I111*H111,2)</f>
        <v>0</v>
      </c>
      <c r="K111" s="182" t="s">
        <v>124</v>
      </c>
      <c r="L111" s="41"/>
      <c r="M111" s="187" t="s">
        <v>19</v>
      </c>
      <c r="N111" s="188" t="s">
        <v>44</v>
      </c>
      <c r="O111" s="66"/>
      <c r="P111" s="189">
        <f>O111*H111</f>
        <v>0</v>
      </c>
      <c r="Q111" s="189">
        <v>1.8000000000000001E-4</v>
      </c>
      <c r="R111" s="189">
        <f>Q111*H111</f>
        <v>1.8000000000000001E-4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125</v>
      </c>
      <c r="AT111" s="191" t="s">
        <v>120</v>
      </c>
      <c r="AU111" s="191" t="s">
        <v>82</v>
      </c>
      <c r="AY111" s="19" t="s">
        <v>118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125</v>
      </c>
      <c r="BM111" s="191" t="s">
        <v>178</v>
      </c>
    </row>
    <row r="112" spans="1:65" s="2" customFormat="1" ht="11.25">
      <c r="A112" s="36"/>
      <c r="B112" s="37"/>
      <c r="C112" s="38"/>
      <c r="D112" s="193" t="s">
        <v>127</v>
      </c>
      <c r="E112" s="38"/>
      <c r="F112" s="194" t="s">
        <v>179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127</v>
      </c>
      <c r="AU112" s="19" t="s">
        <v>82</v>
      </c>
    </row>
    <row r="113" spans="1:65" s="2" customFormat="1" ht="16.5" customHeight="1">
      <c r="A113" s="36"/>
      <c r="B113" s="37"/>
      <c r="C113" s="180" t="s">
        <v>180</v>
      </c>
      <c r="D113" s="180" t="s">
        <v>120</v>
      </c>
      <c r="E113" s="181" t="s">
        <v>181</v>
      </c>
      <c r="F113" s="182" t="s">
        <v>182</v>
      </c>
      <c r="G113" s="183" t="s">
        <v>138</v>
      </c>
      <c r="H113" s="184">
        <v>3</v>
      </c>
      <c r="I113" s="185"/>
      <c r="J113" s="186">
        <f>ROUND(I113*H113,2)</f>
        <v>0</v>
      </c>
      <c r="K113" s="182" t="s">
        <v>124</v>
      </c>
      <c r="L113" s="41"/>
      <c r="M113" s="187" t="s">
        <v>19</v>
      </c>
      <c r="N113" s="188" t="s">
        <v>44</v>
      </c>
      <c r="O113" s="66"/>
      <c r="P113" s="189">
        <f>O113*H113</f>
        <v>0</v>
      </c>
      <c r="Q113" s="189">
        <v>3.5639999999999999E-4</v>
      </c>
      <c r="R113" s="189">
        <f>Q113*H113</f>
        <v>1.0692E-3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125</v>
      </c>
      <c r="AT113" s="191" t="s">
        <v>120</v>
      </c>
      <c r="AU113" s="191" t="s">
        <v>82</v>
      </c>
      <c r="AY113" s="19" t="s">
        <v>118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125</v>
      </c>
      <c r="BM113" s="191" t="s">
        <v>183</v>
      </c>
    </row>
    <row r="114" spans="1:65" s="2" customFormat="1" ht="11.25">
      <c r="A114" s="36"/>
      <c r="B114" s="37"/>
      <c r="C114" s="38"/>
      <c r="D114" s="193" t="s">
        <v>127</v>
      </c>
      <c r="E114" s="38"/>
      <c r="F114" s="194" t="s">
        <v>184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127</v>
      </c>
      <c r="AU114" s="19" t="s">
        <v>82</v>
      </c>
    </row>
    <row r="115" spans="1:65" s="2" customFormat="1" ht="21.75" customHeight="1">
      <c r="A115" s="36"/>
      <c r="B115" s="37"/>
      <c r="C115" s="180" t="s">
        <v>185</v>
      </c>
      <c r="D115" s="180" t="s">
        <v>120</v>
      </c>
      <c r="E115" s="181" t="s">
        <v>186</v>
      </c>
      <c r="F115" s="182" t="s">
        <v>187</v>
      </c>
      <c r="G115" s="183" t="s">
        <v>188</v>
      </c>
      <c r="H115" s="184">
        <v>220.1</v>
      </c>
      <c r="I115" s="185"/>
      <c r="J115" s="186">
        <f>ROUND(I115*H115,2)</f>
        <v>0</v>
      </c>
      <c r="K115" s="182" t="s">
        <v>124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125</v>
      </c>
      <c r="AT115" s="191" t="s">
        <v>120</v>
      </c>
      <c r="AU115" s="191" t="s">
        <v>82</v>
      </c>
      <c r="AY115" s="19" t="s">
        <v>118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125</v>
      </c>
      <c r="BM115" s="191" t="s">
        <v>189</v>
      </c>
    </row>
    <row r="116" spans="1:65" s="2" customFormat="1" ht="11.25">
      <c r="A116" s="36"/>
      <c r="B116" s="37"/>
      <c r="C116" s="38"/>
      <c r="D116" s="193" t="s">
        <v>127</v>
      </c>
      <c r="E116" s="38"/>
      <c r="F116" s="194" t="s">
        <v>190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127</v>
      </c>
      <c r="AU116" s="19" t="s">
        <v>82</v>
      </c>
    </row>
    <row r="117" spans="1:65" s="13" customFormat="1" ht="11.25">
      <c r="B117" s="198"/>
      <c r="C117" s="199"/>
      <c r="D117" s="200" t="s">
        <v>129</v>
      </c>
      <c r="E117" s="201" t="s">
        <v>19</v>
      </c>
      <c r="F117" s="202" t="s">
        <v>191</v>
      </c>
      <c r="G117" s="199"/>
      <c r="H117" s="203">
        <v>24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129</v>
      </c>
      <c r="AU117" s="209" t="s">
        <v>82</v>
      </c>
      <c r="AV117" s="13" t="s">
        <v>82</v>
      </c>
      <c r="AW117" s="13" t="s">
        <v>35</v>
      </c>
      <c r="AX117" s="13" t="s">
        <v>73</v>
      </c>
      <c r="AY117" s="209" t="s">
        <v>118</v>
      </c>
    </row>
    <row r="118" spans="1:65" s="13" customFormat="1" ht="11.25">
      <c r="B118" s="198"/>
      <c r="C118" s="199"/>
      <c r="D118" s="200" t="s">
        <v>129</v>
      </c>
      <c r="E118" s="201" t="s">
        <v>19</v>
      </c>
      <c r="F118" s="202" t="s">
        <v>192</v>
      </c>
      <c r="G118" s="199"/>
      <c r="H118" s="203">
        <v>21.9</v>
      </c>
      <c r="I118" s="204"/>
      <c r="J118" s="199"/>
      <c r="K118" s="199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129</v>
      </c>
      <c r="AU118" s="209" t="s">
        <v>82</v>
      </c>
      <c r="AV118" s="13" t="s">
        <v>82</v>
      </c>
      <c r="AW118" s="13" t="s">
        <v>35</v>
      </c>
      <c r="AX118" s="13" t="s">
        <v>73</v>
      </c>
      <c r="AY118" s="209" t="s">
        <v>118</v>
      </c>
    </row>
    <row r="119" spans="1:65" s="13" customFormat="1" ht="11.25">
      <c r="B119" s="198"/>
      <c r="C119" s="199"/>
      <c r="D119" s="200" t="s">
        <v>129</v>
      </c>
      <c r="E119" s="201" t="s">
        <v>19</v>
      </c>
      <c r="F119" s="202" t="s">
        <v>193</v>
      </c>
      <c r="G119" s="199"/>
      <c r="H119" s="203">
        <v>30</v>
      </c>
      <c r="I119" s="204"/>
      <c r="J119" s="199"/>
      <c r="K119" s="199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129</v>
      </c>
      <c r="AU119" s="209" t="s">
        <v>82</v>
      </c>
      <c r="AV119" s="13" t="s">
        <v>82</v>
      </c>
      <c r="AW119" s="13" t="s">
        <v>35</v>
      </c>
      <c r="AX119" s="13" t="s">
        <v>73</v>
      </c>
      <c r="AY119" s="209" t="s">
        <v>118</v>
      </c>
    </row>
    <row r="120" spans="1:65" s="13" customFormat="1" ht="11.25">
      <c r="B120" s="198"/>
      <c r="C120" s="199"/>
      <c r="D120" s="200" t="s">
        <v>129</v>
      </c>
      <c r="E120" s="201" t="s">
        <v>19</v>
      </c>
      <c r="F120" s="202" t="s">
        <v>194</v>
      </c>
      <c r="G120" s="199"/>
      <c r="H120" s="203">
        <v>144.19999999999999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129</v>
      </c>
      <c r="AU120" s="209" t="s">
        <v>82</v>
      </c>
      <c r="AV120" s="13" t="s">
        <v>82</v>
      </c>
      <c r="AW120" s="13" t="s">
        <v>35</v>
      </c>
      <c r="AX120" s="13" t="s">
        <v>73</v>
      </c>
      <c r="AY120" s="209" t="s">
        <v>118</v>
      </c>
    </row>
    <row r="121" spans="1:65" s="14" customFormat="1" ht="11.25">
      <c r="B121" s="210"/>
      <c r="C121" s="211"/>
      <c r="D121" s="200" t="s">
        <v>129</v>
      </c>
      <c r="E121" s="212" t="s">
        <v>19</v>
      </c>
      <c r="F121" s="213" t="s">
        <v>195</v>
      </c>
      <c r="G121" s="211"/>
      <c r="H121" s="214">
        <v>220.1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129</v>
      </c>
      <c r="AU121" s="220" t="s">
        <v>82</v>
      </c>
      <c r="AV121" s="14" t="s">
        <v>125</v>
      </c>
      <c r="AW121" s="14" t="s">
        <v>35</v>
      </c>
      <c r="AX121" s="14" t="s">
        <v>80</v>
      </c>
      <c r="AY121" s="220" t="s">
        <v>118</v>
      </c>
    </row>
    <row r="122" spans="1:65" s="2" customFormat="1" ht="24.2" customHeight="1">
      <c r="A122" s="36"/>
      <c r="B122" s="37"/>
      <c r="C122" s="180" t="s">
        <v>196</v>
      </c>
      <c r="D122" s="180" t="s">
        <v>120</v>
      </c>
      <c r="E122" s="181" t="s">
        <v>197</v>
      </c>
      <c r="F122" s="182" t="s">
        <v>198</v>
      </c>
      <c r="G122" s="183" t="s">
        <v>188</v>
      </c>
      <c r="H122" s="184">
        <v>35.36</v>
      </c>
      <c r="I122" s="185"/>
      <c r="J122" s="186">
        <f>ROUND(I122*H122,2)</f>
        <v>0</v>
      </c>
      <c r="K122" s="182" t="s">
        <v>124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125</v>
      </c>
      <c r="AT122" s="191" t="s">
        <v>120</v>
      </c>
      <c r="AU122" s="191" t="s">
        <v>82</v>
      </c>
      <c r="AY122" s="19" t="s">
        <v>118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125</v>
      </c>
      <c r="BM122" s="191" t="s">
        <v>199</v>
      </c>
    </row>
    <row r="123" spans="1:65" s="2" customFormat="1" ht="11.25">
      <c r="A123" s="36"/>
      <c r="B123" s="37"/>
      <c r="C123" s="38"/>
      <c r="D123" s="193" t="s">
        <v>127</v>
      </c>
      <c r="E123" s="38"/>
      <c r="F123" s="194" t="s">
        <v>200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127</v>
      </c>
      <c r="AU123" s="19" t="s">
        <v>82</v>
      </c>
    </row>
    <row r="124" spans="1:65" s="13" customFormat="1" ht="11.25">
      <c r="B124" s="198"/>
      <c r="C124" s="199"/>
      <c r="D124" s="200" t="s">
        <v>129</v>
      </c>
      <c r="E124" s="201" t="s">
        <v>19</v>
      </c>
      <c r="F124" s="202" t="s">
        <v>201</v>
      </c>
      <c r="G124" s="199"/>
      <c r="H124" s="203">
        <v>35.36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129</v>
      </c>
      <c r="AU124" s="209" t="s">
        <v>82</v>
      </c>
      <c r="AV124" s="13" t="s">
        <v>82</v>
      </c>
      <c r="AW124" s="13" t="s">
        <v>35</v>
      </c>
      <c r="AX124" s="13" t="s">
        <v>73</v>
      </c>
      <c r="AY124" s="209" t="s">
        <v>118</v>
      </c>
    </row>
    <row r="125" spans="1:65" s="14" customFormat="1" ht="11.25">
      <c r="B125" s="210"/>
      <c r="C125" s="211"/>
      <c r="D125" s="200" t="s">
        <v>129</v>
      </c>
      <c r="E125" s="212" t="s">
        <v>19</v>
      </c>
      <c r="F125" s="213" t="s">
        <v>195</v>
      </c>
      <c r="G125" s="211"/>
      <c r="H125" s="214">
        <v>35.36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129</v>
      </c>
      <c r="AU125" s="220" t="s">
        <v>82</v>
      </c>
      <c r="AV125" s="14" t="s">
        <v>125</v>
      </c>
      <c r="AW125" s="14" t="s">
        <v>35</v>
      </c>
      <c r="AX125" s="14" t="s">
        <v>80</v>
      </c>
      <c r="AY125" s="220" t="s">
        <v>118</v>
      </c>
    </row>
    <row r="126" spans="1:65" s="2" customFormat="1" ht="24.2" customHeight="1">
      <c r="A126" s="36"/>
      <c r="B126" s="37"/>
      <c r="C126" s="180" t="s">
        <v>8</v>
      </c>
      <c r="D126" s="180" t="s">
        <v>120</v>
      </c>
      <c r="E126" s="181" t="s">
        <v>202</v>
      </c>
      <c r="F126" s="182" t="s">
        <v>203</v>
      </c>
      <c r="G126" s="183" t="s">
        <v>188</v>
      </c>
      <c r="H126" s="184">
        <v>18</v>
      </c>
      <c r="I126" s="185"/>
      <c r="J126" s="186">
        <f>ROUND(I126*H126,2)</f>
        <v>0</v>
      </c>
      <c r="K126" s="182" t="s">
        <v>124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125</v>
      </c>
      <c r="AT126" s="191" t="s">
        <v>120</v>
      </c>
      <c r="AU126" s="191" t="s">
        <v>82</v>
      </c>
      <c r="AY126" s="19" t="s">
        <v>118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125</v>
      </c>
      <c r="BM126" s="191" t="s">
        <v>204</v>
      </c>
    </row>
    <row r="127" spans="1:65" s="2" customFormat="1" ht="11.25">
      <c r="A127" s="36"/>
      <c r="B127" s="37"/>
      <c r="C127" s="38"/>
      <c r="D127" s="193" t="s">
        <v>127</v>
      </c>
      <c r="E127" s="38"/>
      <c r="F127" s="194" t="s">
        <v>205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127</v>
      </c>
      <c r="AU127" s="19" t="s">
        <v>82</v>
      </c>
    </row>
    <row r="128" spans="1:65" s="13" customFormat="1" ht="11.25">
      <c r="B128" s="198"/>
      <c r="C128" s="199"/>
      <c r="D128" s="200" t="s">
        <v>129</v>
      </c>
      <c r="E128" s="201" t="s">
        <v>19</v>
      </c>
      <c r="F128" s="202" t="s">
        <v>206</v>
      </c>
      <c r="G128" s="199"/>
      <c r="H128" s="203">
        <v>18</v>
      </c>
      <c r="I128" s="204"/>
      <c r="J128" s="199"/>
      <c r="K128" s="199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129</v>
      </c>
      <c r="AU128" s="209" t="s">
        <v>82</v>
      </c>
      <c r="AV128" s="13" t="s">
        <v>82</v>
      </c>
      <c r="AW128" s="13" t="s">
        <v>35</v>
      </c>
      <c r="AX128" s="13" t="s">
        <v>80</v>
      </c>
      <c r="AY128" s="209" t="s">
        <v>118</v>
      </c>
    </row>
    <row r="129" spans="1:65" s="2" customFormat="1" ht="24.2" customHeight="1">
      <c r="A129" s="36"/>
      <c r="B129" s="37"/>
      <c r="C129" s="180" t="s">
        <v>207</v>
      </c>
      <c r="D129" s="180" t="s">
        <v>120</v>
      </c>
      <c r="E129" s="181" t="s">
        <v>208</v>
      </c>
      <c r="F129" s="182" t="s">
        <v>209</v>
      </c>
      <c r="G129" s="183" t="s">
        <v>138</v>
      </c>
      <c r="H129" s="184">
        <v>8</v>
      </c>
      <c r="I129" s="185"/>
      <c r="J129" s="186">
        <f>ROUND(I129*H129,2)</f>
        <v>0</v>
      </c>
      <c r="K129" s="182" t="s">
        <v>124</v>
      </c>
      <c r="L129" s="41"/>
      <c r="M129" s="187" t="s">
        <v>19</v>
      </c>
      <c r="N129" s="188" t="s">
        <v>44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125</v>
      </c>
      <c r="AT129" s="191" t="s">
        <v>120</v>
      </c>
      <c r="AU129" s="191" t="s">
        <v>82</v>
      </c>
      <c r="AY129" s="19" t="s">
        <v>118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125</v>
      </c>
      <c r="BM129" s="191" t="s">
        <v>210</v>
      </c>
    </row>
    <row r="130" spans="1:65" s="2" customFormat="1" ht="11.25">
      <c r="A130" s="36"/>
      <c r="B130" s="37"/>
      <c r="C130" s="38"/>
      <c r="D130" s="193" t="s">
        <v>127</v>
      </c>
      <c r="E130" s="38"/>
      <c r="F130" s="194" t="s">
        <v>211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127</v>
      </c>
      <c r="AU130" s="19" t="s">
        <v>82</v>
      </c>
    </row>
    <row r="131" spans="1:65" s="2" customFormat="1" ht="24.2" customHeight="1">
      <c r="A131" s="36"/>
      <c r="B131" s="37"/>
      <c r="C131" s="180" t="s">
        <v>212</v>
      </c>
      <c r="D131" s="180" t="s">
        <v>120</v>
      </c>
      <c r="E131" s="181" t="s">
        <v>213</v>
      </c>
      <c r="F131" s="182" t="s">
        <v>214</v>
      </c>
      <c r="G131" s="183" t="s">
        <v>138</v>
      </c>
      <c r="H131" s="184">
        <v>1</v>
      </c>
      <c r="I131" s="185"/>
      <c r="J131" s="186">
        <f>ROUND(I131*H131,2)</f>
        <v>0</v>
      </c>
      <c r="K131" s="182" t="s">
        <v>124</v>
      </c>
      <c r="L131" s="41"/>
      <c r="M131" s="187" t="s">
        <v>19</v>
      </c>
      <c r="N131" s="188" t="s">
        <v>44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125</v>
      </c>
      <c r="AT131" s="191" t="s">
        <v>120</v>
      </c>
      <c r="AU131" s="191" t="s">
        <v>82</v>
      </c>
      <c r="AY131" s="19" t="s">
        <v>118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125</v>
      </c>
      <c r="BM131" s="191" t="s">
        <v>215</v>
      </c>
    </row>
    <row r="132" spans="1:65" s="2" customFormat="1" ht="11.25">
      <c r="A132" s="36"/>
      <c r="B132" s="37"/>
      <c r="C132" s="38"/>
      <c r="D132" s="193" t="s">
        <v>127</v>
      </c>
      <c r="E132" s="38"/>
      <c r="F132" s="194" t="s">
        <v>216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127</v>
      </c>
      <c r="AU132" s="19" t="s">
        <v>82</v>
      </c>
    </row>
    <row r="133" spans="1:65" s="2" customFormat="1" ht="24.2" customHeight="1">
      <c r="A133" s="36"/>
      <c r="B133" s="37"/>
      <c r="C133" s="180" t="s">
        <v>217</v>
      </c>
      <c r="D133" s="180" t="s">
        <v>120</v>
      </c>
      <c r="E133" s="181" t="s">
        <v>218</v>
      </c>
      <c r="F133" s="182" t="s">
        <v>219</v>
      </c>
      <c r="G133" s="183" t="s">
        <v>138</v>
      </c>
      <c r="H133" s="184">
        <v>3</v>
      </c>
      <c r="I133" s="185"/>
      <c r="J133" s="186">
        <f>ROUND(I133*H133,2)</f>
        <v>0</v>
      </c>
      <c r="K133" s="182" t="s">
        <v>124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125</v>
      </c>
      <c r="AT133" s="191" t="s">
        <v>120</v>
      </c>
      <c r="AU133" s="191" t="s">
        <v>82</v>
      </c>
      <c r="AY133" s="19" t="s">
        <v>118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125</v>
      </c>
      <c r="BM133" s="191" t="s">
        <v>220</v>
      </c>
    </row>
    <row r="134" spans="1:65" s="2" customFormat="1" ht="11.25">
      <c r="A134" s="36"/>
      <c r="B134" s="37"/>
      <c r="C134" s="38"/>
      <c r="D134" s="193" t="s">
        <v>127</v>
      </c>
      <c r="E134" s="38"/>
      <c r="F134" s="194" t="s">
        <v>221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127</v>
      </c>
      <c r="AU134" s="19" t="s">
        <v>82</v>
      </c>
    </row>
    <row r="135" spans="1:65" s="2" customFormat="1" ht="24.2" customHeight="1">
      <c r="A135" s="36"/>
      <c r="B135" s="37"/>
      <c r="C135" s="180" t="s">
        <v>222</v>
      </c>
      <c r="D135" s="180" t="s">
        <v>120</v>
      </c>
      <c r="E135" s="181" t="s">
        <v>223</v>
      </c>
      <c r="F135" s="182" t="s">
        <v>224</v>
      </c>
      <c r="G135" s="183" t="s">
        <v>138</v>
      </c>
      <c r="H135" s="184">
        <v>8</v>
      </c>
      <c r="I135" s="185"/>
      <c r="J135" s="186">
        <f>ROUND(I135*H135,2)</f>
        <v>0</v>
      </c>
      <c r="K135" s="182" t="s">
        <v>124</v>
      </c>
      <c r="L135" s="41"/>
      <c r="M135" s="187" t="s">
        <v>19</v>
      </c>
      <c r="N135" s="188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125</v>
      </c>
      <c r="AT135" s="191" t="s">
        <v>120</v>
      </c>
      <c r="AU135" s="191" t="s">
        <v>82</v>
      </c>
      <c r="AY135" s="19" t="s">
        <v>118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125</v>
      </c>
      <c r="BM135" s="191" t="s">
        <v>225</v>
      </c>
    </row>
    <row r="136" spans="1:65" s="2" customFormat="1" ht="11.25">
      <c r="A136" s="36"/>
      <c r="B136" s="37"/>
      <c r="C136" s="38"/>
      <c r="D136" s="193" t="s">
        <v>127</v>
      </c>
      <c r="E136" s="38"/>
      <c r="F136" s="194" t="s">
        <v>226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127</v>
      </c>
      <c r="AU136" s="19" t="s">
        <v>82</v>
      </c>
    </row>
    <row r="137" spans="1:65" s="2" customFormat="1" ht="24.2" customHeight="1">
      <c r="A137" s="36"/>
      <c r="B137" s="37"/>
      <c r="C137" s="180" t="s">
        <v>227</v>
      </c>
      <c r="D137" s="180" t="s">
        <v>120</v>
      </c>
      <c r="E137" s="181" t="s">
        <v>228</v>
      </c>
      <c r="F137" s="182" t="s">
        <v>229</v>
      </c>
      <c r="G137" s="183" t="s">
        <v>138</v>
      </c>
      <c r="H137" s="184">
        <v>1</v>
      </c>
      <c r="I137" s="185"/>
      <c r="J137" s="186">
        <f>ROUND(I137*H137,2)</f>
        <v>0</v>
      </c>
      <c r="K137" s="182" t="s">
        <v>124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125</v>
      </c>
      <c r="AT137" s="191" t="s">
        <v>120</v>
      </c>
      <c r="AU137" s="191" t="s">
        <v>82</v>
      </c>
      <c r="AY137" s="19" t="s">
        <v>118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125</v>
      </c>
      <c r="BM137" s="191" t="s">
        <v>230</v>
      </c>
    </row>
    <row r="138" spans="1:65" s="2" customFormat="1" ht="11.25">
      <c r="A138" s="36"/>
      <c r="B138" s="37"/>
      <c r="C138" s="38"/>
      <c r="D138" s="193" t="s">
        <v>127</v>
      </c>
      <c r="E138" s="38"/>
      <c r="F138" s="194" t="s">
        <v>231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127</v>
      </c>
      <c r="AU138" s="19" t="s">
        <v>82</v>
      </c>
    </row>
    <row r="139" spans="1:65" s="2" customFormat="1" ht="24.2" customHeight="1">
      <c r="A139" s="36"/>
      <c r="B139" s="37"/>
      <c r="C139" s="180" t="s">
        <v>7</v>
      </c>
      <c r="D139" s="180" t="s">
        <v>120</v>
      </c>
      <c r="E139" s="181" t="s">
        <v>232</v>
      </c>
      <c r="F139" s="182" t="s">
        <v>233</v>
      </c>
      <c r="G139" s="183" t="s">
        <v>138</v>
      </c>
      <c r="H139" s="184">
        <v>3</v>
      </c>
      <c r="I139" s="185"/>
      <c r="J139" s="186">
        <f>ROUND(I139*H139,2)</f>
        <v>0</v>
      </c>
      <c r="K139" s="182" t="s">
        <v>124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125</v>
      </c>
      <c r="AT139" s="191" t="s">
        <v>120</v>
      </c>
      <c r="AU139" s="191" t="s">
        <v>82</v>
      </c>
      <c r="AY139" s="19" t="s">
        <v>118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125</v>
      </c>
      <c r="BM139" s="191" t="s">
        <v>234</v>
      </c>
    </row>
    <row r="140" spans="1:65" s="2" customFormat="1" ht="11.25">
      <c r="A140" s="36"/>
      <c r="B140" s="37"/>
      <c r="C140" s="38"/>
      <c r="D140" s="193" t="s">
        <v>127</v>
      </c>
      <c r="E140" s="38"/>
      <c r="F140" s="194" t="s">
        <v>235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127</v>
      </c>
      <c r="AU140" s="19" t="s">
        <v>82</v>
      </c>
    </row>
    <row r="141" spans="1:65" s="2" customFormat="1" ht="37.9" customHeight="1">
      <c r="A141" s="36"/>
      <c r="B141" s="37"/>
      <c r="C141" s="180" t="s">
        <v>236</v>
      </c>
      <c r="D141" s="180" t="s">
        <v>120</v>
      </c>
      <c r="E141" s="181" t="s">
        <v>237</v>
      </c>
      <c r="F141" s="182" t="s">
        <v>238</v>
      </c>
      <c r="G141" s="183" t="s">
        <v>188</v>
      </c>
      <c r="H141" s="184">
        <v>222.36</v>
      </c>
      <c r="I141" s="185"/>
      <c r="J141" s="186">
        <f>ROUND(I141*H141,2)</f>
        <v>0</v>
      </c>
      <c r="K141" s="182" t="s">
        <v>124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125</v>
      </c>
      <c r="AT141" s="191" t="s">
        <v>120</v>
      </c>
      <c r="AU141" s="191" t="s">
        <v>82</v>
      </c>
      <c r="AY141" s="19" t="s">
        <v>118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125</v>
      </c>
      <c r="BM141" s="191" t="s">
        <v>239</v>
      </c>
    </row>
    <row r="142" spans="1:65" s="2" customFormat="1" ht="11.25">
      <c r="A142" s="36"/>
      <c r="B142" s="37"/>
      <c r="C142" s="38"/>
      <c r="D142" s="193" t="s">
        <v>127</v>
      </c>
      <c r="E142" s="38"/>
      <c r="F142" s="194" t="s">
        <v>240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127</v>
      </c>
      <c r="AU142" s="19" t="s">
        <v>82</v>
      </c>
    </row>
    <row r="143" spans="1:65" s="13" customFormat="1" ht="11.25">
      <c r="B143" s="198"/>
      <c r="C143" s="199"/>
      <c r="D143" s="200" t="s">
        <v>129</v>
      </c>
      <c r="E143" s="201" t="s">
        <v>19</v>
      </c>
      <c r="F143" s="202" t="s">
        <v>241</v>
      </c>
      <c r="G143" s="199"/>
      <c r="H143" s="203">
        <v>222.36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129</v>
      </c>
      <c r="AU143" s="209" t="s">
        <v>82</v>
      </c>
      <c r="AV143" s="13" t="s">
        <v>82</v>
      </c>
      <c r="AW143" s="13" t="s">
        <v>35</v>
      </c>
      <c r="AX143" s="13" t="s">
        <v>80</v>
      </c>
      <c r="AY143" s="209" t="s">
        <v>118</v>
      </c>
    </row>
    <row r="144" spans="1:65" s="2" customFormat="1" ht="37.9" customHeight="1">
      <c r="A144" s="36"/>
      <c r="B144" s="37"/>
      <c r="C144" s="180" t="s">
        <v>242</v>
      </c>
      <c r="D144" s="180" t="s">
        <v>120</v>
      </c>
      <c r="E144" s="181" t="s">
        <v>243</v>
      </c>
      <c r="F144" s="182" t="s">
        <v>244</v>
      </c>
      <c r="G144" s="183" t="s">
        <v>188</v>
      </c>
      <c r="H144" s="184">
        <v>1556.52</v>
      </c>
      <c r="I144" s="185"/>
      <c r="J144" s="186">
        <f>ROUND(I144*H144,2)</f>
        <v>0</v>
      </c>
      <c r="K144" s="182" t="s">
        <v>124</v>
      </c>
      <c r="L144" s="41"/>
      <c r="M144" s="187" t="s">
        <v>19</v>
      </c>
      <c r="N144" s="188" t="s">
        <v>44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125</v>
      </c>
      <c r="AT144" s="191" t="s">
        <v>120</v>
      </c>
      <c r="AU144" s="191" t="s">
        <v>82</v>
      </c>
      <c r="AY144" s="19" t="s">
        <v>118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125</v>
      </c>
      <c r="BM144" s="191" t="s">
        <v>245</v>
      </c>
    </row>
    <row r="145" spans="1:65" s="2" customFormat="1" ht="11.25">
      <c r="A145" s="36"/>
      <c r="B145" s="37"/>
      <c r="C145" s="38"/>
      <c r="D145" s="193" t="s">
        <v>127</v>
      </c>
      <c r="E145" s="38"/>
      <c r="F145" s="194" t="s">
        <v>246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127</v>
      </c>
      <c r="AU145" s="19" t="s">
        <v>82</v>
      </c>
    </row>
    <row r="146" spans="1:65" s="13" customFormat="1" ht="11.25">
      <c r="B146" s="198"/>
      <c r="C146" s="199"/>
      <c r="D146" s="200" t="s">
        <v>129</v>
      </c>
      <c r="E146" s="201" t="s">
        <v>19</v>
      </c>
      <c r="F146" s="202" t="s">
        <v>247</v>
      </c>
      <c r="G146" s="199"/>
      <c r="H146" s="203">
        <v>1556.52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129</v>
      </c>
      <c r="AU146" s="209" t="s">
        <v>82</v>
      </c>
      <c r="AV146" s="13" t="s">
        <v>82</v>
      </c>
      <c r="AW146" s="13" t="s">
        <v>35</v>
      </c>
      <c r="AX146" s="13" t="s">
        <v>80</v>
      </c>
      <c r="AY146" s="209" t="s">
        <v>118</v>
      </c>
    </row>
    <row r="147" spans="1:65" s="2" customFormat="1" ht="24.2" customHeight="1">
      <c r="A147" s="36"/>
      <c r="B147" s="37"/>
      <c r="C147" s="180" t="s">
        <v>248</v>
      </c>
      <c r="D147" s="180" t="s">
        <v>120</v>
      </c>
      <c r="E147" s="181" t="s">
        <v>249</v>
      </c>
      <c r="F147" s="182" t="s">
        <v>250</v>
      </c>
      <c r="G147" s="183" t="s">
        <v>188</v>
      </c>
      <c r="H147" s="184">
        <v>222.36</v>
      </c>
      <c r="I147" s="185"/>
      <c r="J147" s="186">
        <f>ROUND(I147*H147,2)</f>
        <v>0</v>
      </c>
      <c r="K147" s="182" t="s">
        <v>124</v>
      </c>
      <c r="L147" s="41"/>
      <c r="M147" s="187" t="s">
        <v>19</v>
      </c>
      <c r="N147" s="188" t="s">
        <v>44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125</v>
      </c>
      <c r="AT147" s="191" t="s">
        <v>120</v>
      </c>
      <c r="AU147" s="191" t="s">
        <v>82</v>
      </c>
      <c r="AY147" s="19" t="s">
        <v>118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125</v>
      </c>
      <c r="BM147" s="191" t="s">
        <v>251</v>
      </c>
    </row>
    <row r="148" spans="1:65" s="2" customFormat="1" ht="11.25">
      <c r="A148" s="36"/>
      <c r="B148" s="37"/>
      <c r="C148" s="38"/>
      <c r="D148" s="193" t="s">
        <v>127</v>
      </c>
      <c r="E148" s="38"/>
      <c r="F148" s="194" t="s">
        <v>252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127</v>
      </c>
      <c r="AU148" s="19" t="s">
        <v>82</v>
      </c>
    </row>
    <row r="149" spans="1:65" s="2" customFormat="1" ht="24.2" customHeight="1">
      <c r="A149" s="36"/>
      <c r="B149" s="37"/>
      <c r="C149" s="180" t="s">
        <v>253</v>
      </c>
      <c r="D149" s="180" t="s">
        <v>120</v>
      </c>
      <c r="E149" s="181" t="s">
        <v>254</v>
      </c>
      <c r="F149" s="182" t="s">
        <v>255</v>
      </c>
      <c r="G149" s="183" t="s">
        <v>256</v>
      </c>
      <c r="H149" s="184">
        <v>411.36599999999999</v>
      </c>
      <c r="I149" s="185"/>
      <c r="J149" s="186">
        <f>ROUND(I149*H149,2)</f>
        <v>0</v>
      </c>
      <c r="K149" s="182" t="s">
        <v>19</v>
      </c>
      <c r="L149" s="41"/>
      <c r="M149" s="187" t="s">
        <v>19</v>
      </c>
      <c r="N149" s="188" t="s">
        <v>44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125</v>
      </c>
      <c r="AT149" s="191" t="s">
        <v>120</v>
      </c>
      <c r="AU149" s="191" t="s">
        <v>82</v>
      </c>
      <c r="AY149" s="19" t="s">
        <v>118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125</v>
      </c>
      <c r="BM149" s="191" t="s">
        <v>257</v>
      </c>
    </row>
    <row r="150" spans="1:65" s="13" customFormat="1" ht="11.25">
      <c r="B150" s="198"/>
      <c r="C150" s="199"/>
      <c r="D150" s="200" t="s">
        <v>129</v>
      </c>
      <c r="E150" s="201" t="s">
        <v>19</v>
      </c>
      <c r="F150" s="202" t="s">
        <v>258</v>
      </c>
      <c r="G150" s="199"/>
      <c r="H150" s="203">
        <v>411.36599999999999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129</v>
      </c>
      <c r="AU150" s="209" t="s">
        <v>82</v>
      </c>
      <c r="AV150" s="13" t="s">
        <v>82</v>
      </c>
      <c r="AW150" s="13" t="s">
        <v>35</v>
      </c>
      <c r="AX150" s="13" t="s">
        <v>80</v>
      </c>
      <c r="AY150" s="209" t="s">
        <v>118</v>
      </c>
    </row>
    <row r="151" spans="1:65" s="2" customFormat="1" ht="24.2" customHeight="1">
      <c r="A151" s="36"/>
      <c r="B151" s="37"/>
      <c r="C151" s="180" t="s">
        <v>259</v>
      </c>
      <c r="D151" s="180" t="s">
        <v>120</v>
      </c>
      <c r="E151" s="181" t="s">
        <v>260</v>
      </c>
      <c r="F151" s="182" t="s">
        <v>261</v>
      </c>
      <c r="G151" s="183" t="s">
        <v>123</v>
      </c>
      <c r="H151" s="184">
        <v>181.7</v>
      </c>
      <c r="I151" s="185"/>
      <c r="J151" s="186">
        <f>ROUND(I151*H151,2)</f>
        <v>0</v>
      </c>
      <c r="K151" s="182" t="s">
        <v>124</v>
      </c>
      <c r="L151" s="41"/>
      <c r="M151" s="187" t="s">
        <v>19</v>
      </c>
      <c r="N151" s="188" t="s">
        <v>44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125</v>
      </c>
      <c r="AT151" s="191" t="s">
        <v>120</v>
      </c>
      <c r="AU151" s="191" t="s">
        <v>82</v>
      </c>
      <c r="AY151" s="19" t="s">
        <v>118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125</v>
      </c>
      <c r="BM151" s="191" t="s">
        <v>262</v>
      </c>
    </row>
    <row r="152" spans="1:65" s="2" customFormat="1" ht="11.25">
      <c r="A152" s="36"/>
      <c r="B152" s="37"/>
      <c r="C152" s="38"/>
      <c r="D152" s="193" t="s">
        <v>127</v>
      </c>
      <c r="E152" s="38"/>
      <c r="F152" s="194" t="s">
        <v>263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127</v>
      </c>
      <c r="AU152" s="19" t="s">
        <v>82</v>
      </c>
    </row>
    <row r="153" spans="1:65" s="13" customFormat="1" ht="11.25">
      <c r="B153" s="198"/>
      <c r="C153" s="199"/>
      <c r="D153" s="200" t="s">
        <v>129</v>
      </c>
      <c r="E153" s="201" t="s">
        <v>19</v>
      </c>
      <c r="F153" s="202" t="s">
        <v>264</v>
      </c>
      <c r="G153" s="199"/>
      <c r="H153" s="203">
        <v>159.6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129</v>
      </c>
      <c r="AU153" s="209" t="s">
        <v>82</v>
      </c>
      <c r="AV153" s="13" t="s">
        <v>82</v>
      </c>
      <c r="AW153" s="13" t="s">
        <v>35</v>
      </c>
      <c r="AX153" s="13" t="s">
        <v>73</v>
      </c>
      <c r="AY153" s="209" t="s">
        <v>118</v>
      </c>
    </row>
    <row r="154" spans="1:65" s="13" customFormat="1" ht="11.25">
      <c r="B154" s="198"/>
      <c r="C154" s="199"/>
      <c r="D154" s="200" t="s">
        <v>129</v>
      </c>
      <c r="E154" s="201" t="s">
        <v>19</v>
      </c>
      <c r="F154" s="202" t="s">
        <v>265</v>
      </c>
      <c r="G154" s="199"/>
      <c r="H154" s="203">
        <v>22.1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129</v>
      </c>
      <c r="AU154" s="209" t="s">
        <v>82</v>
      </c>
      <c r="AV154" s="13" t="s">
        <v>82</v>
      </c>
      <c r="AW154" s="13" t="s">
        <v>35</v>
      </c>
      <c r="AX154" s="13" t="s">
        <v>73</v>
      </c>
      <c r="AY154" s="209" t="s">
        <v>118</v>
      </c>
    </row>
    <row r="155" spans="1:65" s="14" customFormat="1" ht="11.25">
      <c r="B155" s="210"/>
      <c r="C155" s="211"/>
      <c r="D155" s="200" t="s">
        <v>129</v>
      </c>
      <c r="E155" s="212" t="s">
        <v>19</v>
      </c>
      <c r="F155" s="213" t="s">
        <v>195</v>
      </c>
      <c r="G155" s="211"/>
      <c r="H155" s="214">
        <v>181.7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129</v>
      </c>
      <c r="AU155" s="220" t="s">
        <v>82</v>
      </c>
      <c r="AV155" s="14" t="s">
        <v>125</v>
      </c>
      <c r="AW155" s="14" t="s">
        <v>35</v>
      </c>
      <c r="AX155" s="14" t="s">
        <v>80</v>
      </c>
      <c r="AY155" s="220" t="s">
        <v>118</v>
      </c>
    </row>
    <row r="156" spans="1:65" s="2" customFormat="1" ht="16.5" customHeight="1">
      <c r="A156" s="36"/>
      <c r="B156" s="37"/>
      <c r="C156" s="221" t="s">
        <v>266</v>
      </c>
      <c r="D156" s="221" t="s">
        <v>267</v>
      </c>
      <c r="E156" s="222" t="s">
        <v>268</v>
      </c>
      <c r="F156" s="223" t="s">
        <v>269</v>
      </c>
      <c r="G156" s="224" t="s">
        <v>270</v>
      </c>
      <c r="H156" s="225">
        <v>4.5430000000000001</v>
      </c>
      <c r="I156" s="226"/>
      <c r="J156" s="227">
        <f>ROUND(I156*H156,2)</f>
        <v>0</v>
      </c>
      <c r="K156" s="223" t="s">
        <v>124</v>
      </c>
      <c r="L156" s="228"/>
      <c r="M156" s="229" t="s">
        <v>19</v>
      </c>
      <c r="N156" s="230" t="s">
        <v>44</v>
      </c>
      <c r="O156" s="66"/>
      <c r="P156" s="189">
        <f>O156*H156</f>
        <v>0</v>
      </c>
      <c r="Q156" s="189">
        <v>1E-3</v>
      </c>
      <c r="R156" s="189">
        <f>Q156*H156</f>
        <v>4.5430000000000002E-3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160</v>
      </c>
      <c r="AT156" s="191" t="s">
        <v>267</v>
      </c>
      <c r="AU156" s="191" t="s">
        <v>82</v>
      </c>
      <c r="AY156" s="19" t="s">
        <v>118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125</v>
      </c>
      <c r="BM156" s="191" t="s">
        <v>271</v>
      </c>
    </row>
    <row r="157" spans="1:65" s="13" customFormat="1" ht="11.25">
      <c r="B157" s="198"/>
      <c r="C157" s="199"/>
      <c r="D157" s="200" t="s">
        <v>129</v>
      </c>
      <c r="E157" s="201" t="s">
        <v>19</v>
      </c>
      <c r="F157" s="202" t="s">
        <v>272</v>
      </c>
      <c r="G157" s="199"/>
      <c r="H157" s="203">
        <v>4.5430000000000001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129</v>
      </c>
      <c r="AU157" s="209" t="s">
        <v>82</v>
      </c>
      <c r="AV157" s="13" t="s">
        <v>82</v>
      </c>
      <c r="AW157" s="13" t="s">
        <v>35</v>
      </c>
      <c r="AX157" s="13" t="s">
        <v>73</v>
      </c>
      <c r="AY157" s="209" t="s">
        <v>118</v>
      </c>
    </row>
    <row r="158" spans="1:65" s="14" customFormat="1" ht="11.25">
      <c r="B158" s="210"/>
      <c r="C158" s="211"/>
      <c r="D158" s="200" t="s">
        <v>129</v>
      </c>
      <c r="E158" s="212" t="s">
        <v>19</v>
      </c>
      <c r="F158" s="213" t="s">
        <v>195</v>
      </c>
      <c r="G158" s="211"/>
      <c r="H158" s="214">
        <v>4.5430000000000001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129</v>
      </c>
      <c r="AU158" s="220" t="s">
        <v>82</v>
      </c>
      <c r="AV158" s="14" t="s">
        <v>125</v>
      </c>
      <c r="AW158" s="14" t="s">
        <v>35</v>
      </c>
      <c r="AX158" s="14" t="s">
        <v>80</v>
      </c>
      <c r="AY158" s="220" t="s">
        <v>118</v>
      </c>
    </row>
    <row r="159" spans="1:65" s="2" customFormat="1" ht="21.75" customHeight="1">
      <c r="A159" s="36"/>
      <c r="B159" s="37"/>
      <c r="C159" s="180" t="s">
        <v>273</v>
      </c>
      <c r="D159" s="180" t="s">
        <v>120</v>
      </c>
      <c r="E159" s="181" t="s">
        <v>274</v>
      </c>
      <c r="F159" s="182" t="s">
        <v>275</v>
      </c>
      <c r="G159" s="183" t="s">
        <v>123</v>
      </c>
      <c r="H159" s="184">
        <v>1235.4000000000001</v>
      </c>
      <c r="I159" s="185"/>
      <c r="J159" s="186">
        <f>ROUND(I159*H159,2)</f>
        <v>0</v>
      </c>
      <c r="K159" s="182" t="s">
        <v>124</v>
      </c>
      <c r="L159" s="41"/>
      <c r="M159" s="187" t="s">
        <v>19</v>
      </c>
      <c r="N159" s="188" t="s">
        <v>44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125</v>
      </c>
      <c r="AT159" s="191" t="s">
        <v>120</v>
      </c>
      <c r="AU159" s="191" t="s">
        <v>82</v>
      </c>
      <c r="AY159" s="19" t="s">
        <v>118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125</v>
      </c>
      <c r="BM159" s="191" t="s">
        <v>276</v>
      </c>
    </row>
    <row r="160" spans="1:65" s="2" customFormat="1" ht="11.25">
      <c r="A160" s="36"/>
      <c r="B160" s="37"/>
      <c r="C160" s="38"/>
      <c r="D160" s="193" t="s">
        <v>127</v>
      </c>
      <c r="E160" s="38"/>
      <c r="F160" s="194" t="s">
        <v>277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127</v>
      </c>
      <c r="AU160" s="19" t="s">
        <v>82</v>
      </c>
    </row>
    <row r="161" spans="1:65" s="13" customFormat="1" ht="11.25">
      <c r="B161" s="198"/>
      <c r="C161" s="199"/>
      <c r="D161" s="200" t="s">
        <v>129</v>
      </c>
      <c r="E161" s="201" t="s">
        <v>19</v>
      </c>
      <c r="F161" s="202" t="s">
        <v>278</v>
      </c>
      <c r="G161" s="199"/>
      <c r="H161" s="203">
        <v>1062.4000000000001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129</v>
      </c>
      <c r="AU161" s="209" t="s">
        <v>82</v>
      </c>
      <c r="AV161" s="13" t="s">
        <v>82</v>
      </c>
      <c r="AW161" s="13" t="s">
        <v>35</v>
      </c>
      <c r="AX161" s="13" t="s">
        <v>73</v>
      </c>
      <c r="AY161" s="209" t="s">
        <v>118</v>
      </c>
    </row>
    <row r="162" spans="1:65" s="13" customFormat="1" ht="11.25">
      <c r="B162" s="198"/>
      <c r="C162" s="199"/>
      <c r="D162" s="200" t="s">
        <v>129</v>
      </c>
      <c r="E162" s="201" t="s">
        <v>19</v>
      </c>
      <c r="F162" s="202" t="s">
        <v>279</v>
      </c>
      <c r="G162" s="199"/>
      <c r="H162" s="203">
        <v>100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129</v>
      </c>
      <c r="AU162" s="209" t="s">
        <v>82</v>
      </c>
      <c r="AV162" s="13" t="s">
        <v>82</v>
      </c>
      <c r="AW162" s="13" t="s">
        <v>35</v>
      </c>
      <c r="AX162" s="13" t="s">
        <v>73</v>
      </c>
      <c r="AY162" s="209" t="s">
        <v>118</v>
      </c>
    </row>
    <row r="163" spans="1:65" s="13" customFormat="1" ht="11.25">
      <c r="B163" s="198"/>
      <c r="C163" s="199"/>
      <c r="D163" s="200" t="s">
        <v>129</v>
      </c>
      <c r="E163" s="201" t="s">
        <v>19</v>
      </c>
      <c r="F163" s="202" t="s">
        <v>280</v>
      </c>
      <c r="G163" s="199"/>
      <c r="H163" s="203">
        <v>73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129</v>
      </c>
      <c r="AU163" s="209" t="s">
        <v>82</v>
      </c>
      <c r="AV163" s="13" t="s">
        <v>82</v>
      </c>
      <c r="AW163" s="13" t="s">
        <v>35</v>
      </c>
      <c r="AX163" s="13" t="s">
        <v>73</v>
      </c>
      <c r="AY163" s="209" t="s">
        <v>118</v>
      </c>
    </row>
    <row r="164" spans="1:65" s="14" customFormat="1" ht="11.25">
      <c r="B164" s="210"/>
      <c r="C164" s="211"/>
      <c r="D164" s="200" t="s">
        <v>129</v>
      </c>
      <c r="E164" s="212" t="s">
        <v>19</v>
      </c>
      <c r="F164" s="213" t="s">
        <v>195</v>
      </c>
      <c r="G164" s="211"/>
      <c r="H164" s="214">
        <v>1235.4000000000001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129</v>
      </c>
      <c r="AU164" s="220" t="s">
        <v>82</v>
      </c>
      <c r="AV164" s="14" t="s">
        <v>125</v>
      </c>
      <c r="AW164" s="14" t="s">
        <v>35</v>
      </c>
      <c r="AX164" s="14" t="s">
        <v>80</v>
      </c>
      <c r="AY164" s="220" t="s">
        <v>118</v>
      </c>
    </row>
    <row r="165" spans="1:65" s="2" customFormat="1" ht="24.2" customHeight="1">
      <c r="A165" s="36"/>
      <c r="B165" s="37"/>
      <c r="C165" s="180" t="s">
        <v>281</v>
      </c>
      <c r="D165" s="180" t="s">
        <v>120</v>
      </c>
      <c r="E165" s="181" t="s">
        <v>282</v>
      </c>
      <c r="F165" s="182" t="s">
        <v>283</v>
      </c>
      <c r="G165" s="183" t="s">
        <v>123</v>
      </c>
      <c r="H165" s="184">
        <v>159.6</v>
      </c>
      <c r="I165" s="185"/>
      <c r="J165" s="186">
        <f>ROUND(I165*H165,2)</f>
        <v>0</v>
      </c>
      <c r="K165" s="182" t="s">
        <v>124</v>
      </c>
      <c r="L165" s="41"/>
      <c r="M165" s="187" t="s">
        <v>19</v>
      </c>
      <c r="N165" s="188" t="s">
        <v>44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125</v>
      </c>
      <c r="AT165" s="191" t="s">
        <v>120</v>
      </c>
      <c r="AU165" s="191" t="s">
        <v>82</v>
      </c>
      <c r="AY165" s="19" t="s">
        <v>118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125</v>
      </c>
      <c r="BM165" s="191" t="s">
        <v>284</v>
      </c>
    </row>
    <row r="166" spans="1:65" s="2" customFormat="1" ht="11.25">
      <c r="A166" s="36"/>
      <c r="B166" s="37"/>
      <c r="C166" s="38"/>
      <c r="D166" s="193" t="s">
        <v>127</v>
      </c>
      <c r="E166" s="38"/>
      <c r="F166" s="194" t="s">
        <v>285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127</v>
      </c>
      <c r="AU166" s="19" t="s">
        <v>82</v>
      </c>
    </row>
    <row r="167" spans="1:65" s="2" customFormat="1" ht="24.2" customHeight="1">
      <c r="A167" s="36"/>
      <c r="B167" s="37"/>
      <c r="C167" s="180" t="s">
        <v>286</v>
      </c>
      <c r="D167" s="180" t="s">
        <v>120</v>
      </c>
      <c r="E167" s="181" t="s">
        <v>287</v>
      </c>
      <c r="F167" s="182" t="s">
        <v>288</v>
      </c>
      <c r="G167" s="183" t="s">
        <v>123</v>
      </c>
      <c r="H167" s="184">
        <v>22.1</v>
      </c>
      <c r="I167" s="185"/>
      <c r="J167" s="186">
        <f>ROUND(I167*H167,2)</f>
        <v>0</v>
      </c>
      <c r="K167" s="182" t="s">
        <v>124</v>
      </c>
      <c r="L167" s="41"/>
      <c r="M167" s="187" t="s">
        <v>19</v>
      </c>
      <c r="N167" s="188" t="s">
        <v>44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125</v>
      </c>
      <c r="AT167" s="191" t="s">
        <v>120</v>
      </c>
      <c r="AU167" s="191" t="s">
        <v>82</v>
      </c>
      <c r="AY167" s="19" t="s">
        <v>118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125</v>
      </c>
      <c r="BM167" s="191" t="s">
        <v>289</v>
      </c>
    </row>
    <row r="168" spans="1:65" s="2" customFormat="1" ht="11.25">
      <c r="A168" s="36"/>
      <c r="B168" s="37"/>
      <c r="C168" s="38"/>
      <c r="D168" s="193" t="s">
        <v>127</v>
      </c>
      <c r="E168" s="38"/>
      <c r="F168" s="194" t="s">
        <v>290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127</v>
      </c>
      <c r="AU168" s="19" t="s">
        <v>82</v>
      </c>
    </row>
    <row r="169" spans="1:65" s="2" customFormat="1" ht="21.75" customHeight="1">
      <c r="A169" s="36"/>
      <c r="B169" s="37"/>
      <c r="C169" s="180" t="s">
        <v>291</v>
      </c>
      <c r="D169" s="180" t="s">
        <v>120</v>
      </c>
      <c r="E169" s="181" t="s">
        <v>292</v>
      </c>
      <c r="F169" s="182" t="s">
        <v>293</v>
      </c>
      <c r="G169" s="183" t="s">
        <v>294</v>
      </c>
      <c r="H169" s="184">
        <v>100</v>
      </c>
      <c r="I169" s="185"/>
      <c r="J169" s="186">
        <f>ROUND(I169*H169,2)</f>
        <v>0</v>
      </c>
      <c r="K169" s="182" t="s">
        <v>124</v>
      </c>
      <c r="L169" s="41"/>
      <c r="M169" s="187" t="s">
        <v>19</v>
      </c>
      <c r="N169" s="188" t="s">
        <v>44</v>
      </c>
      <c r="O169" s="66"/>
      <c r="P169" s="189">
        <f>O169*H169</f>
        <v>0</v>
      </c>
      <c r="Q169" s="189">
        <v>1.125E-2</v>
      </c>
      <c r="R169" s="189">
        <f>Q169*H169</f>
        <v>1.125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125</v>
      </c>
      <c r="AT169" s="191" t="s">
        <v>120</v>
      </c>
      <c r="AU169" s="191" t="s">
        <v>82</v>
      </c>
      <c r="AY169" s="19" t="s">
        <v>118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80</v>
      </c>
      <c r="BK169" s="192">
        <f>ROUND(I169*H169,2)</f>
        <v>0</v>
      </c>
      <c r="BL169" s="19" t="s">
        <v>125</v>
      </c>
      <c r="BM169" s="191" t="s">
        <v>295</v>
      </c>
    </row>
    <row r="170" spans="1:65" s="2" customFormat="1" ht="11.25">
      <c r="A170" s="36"/>
      <c r="B170" s="37"/>
      <c r="C170" s="38"/>
      <c r="D170" s="193" t="s">
        <v>127</v>
      </c>
      <c r="E170" s="38"/>
      <c r="F170" s="194" t="s">
        <v>296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127</v>
      </c>
      <c r="AU170" s="19" t="s">
        <v>82</v>
      </c>
    </row>
    <row r="171" spans="1:65" s="2" customFormat="1" ht="24.2" customHeight="1">
      <c r="A171" s="36"/>
      <c r="B171" s="37"/>
      <c r="C171" s="180" t="s">
        <v>297</v>
      </c>
      <c r="D171" s="180" t="s">
        <v>120</v>
      </c>
      <c r="E171" s="181" t="s">
        <v>298</v>
      </c>
      <c r="F171" s="182" t="s">
        <v>299</v>
      </c>
      <c r="G171" s="183" t="s">
        <v>294</v>
      </c>
      <c r="H171" s="184">
        <v>100</v>
      </c>
      <c r="I171" s="185"/>
      <c r="J171" s="186">
        <f>ROUND(I171*H171,2)</f>
        <v>0</v>
      </c>
      <c r="K171" s="182" t="s">
        <v>124</v>
      </c>
      <c r="L171" s="41"/>
      <c r="M171" s="187" t="s">
        <v>19</v>
      </c>
      <c r="N171" s="188" t="s">
        <v>44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125</v>
      </c>
      <c r="AT171" s="191" t="s">
        <v>120</v>
      </c>
      <c r="AU171" s="191" t="s">
        <v>82</v>
      </c>
      <c r="AY171" s="19" t="s">
        <v>118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125</v>
      </c>
      <c r="BM171" s="191" t="s">
        <v>300</v>
      </c>
    </row>
    <row r="172" spans="1:65" s="2" customFormat="1" ht="11.25">
      <c r="A172" s="36"/>
      <c r="B172" s="37"/>
      <c r="C172" s="38"/>
      <c r="D172" s="193" t="s">
        <v>127</v>
      </c>
      <c r="E172" s="38"/>
      <c r="F172" s="194" t="s">
        <v>301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127</v>
      </c>
      <c r="AU172" s="19" t="s">
        <v>82</v>
      </c>
    </row>
    <row r="173" spans="1:65" s="12" customFormat="1" ht="22.9" customHeight="1">
      <c r="B173" s="164"/>
      <c r="C173" s="165"/>
      <c r="D173" s="166" t="s">
        <v>72</v>
      </c>
      <c r="E173" s="178" t="s">
        <v>82</v>
      </c>
      <c r="F173" s="178" t="s">
        <v>302</v>
      </c>
      <c r="G173" s="165"/>
      <c r="H173" s="165"/>
      <c r="I173" s="168"/>
      <c r="J173" s="179">
        <f>BK173</f>
        <v>0</v>
      </c>
      <c r="K173" s="165"/>
      <c r="L173" s="170"/>
      <c r="M173" s="171"/>
      <c r="N173" s="172"/>
      <c r="O173" s="172"/>
      <c r="P173" s="173">
        <f>SUM(P174:P190)</f>
        <v>0</v>
      </c>
      <c r="Q173" s="172"/>
      <c r="R173" s="173">
        <f>SUM(R174:R190)</f>
        <v>70.946481000000006</v>
      </c>
      <c r="S173" s="172"/>
      <c r="T173" s="174">
        <f>SUM(T174:T190)</f>
        <v>0</v>
      </c>
      <c r="AR173" s="175" t="s">
        <v>80</v>
      </c>
      <c r="AT173" s="176" t="s">
        <v>72</v>
      </c>
      <c r="AU173" s="176" t="s">
        <v>80</v>
      </c>
      <c r="AY173" s="175" t="s">
        <v>118</v>
      </c>
      <c r="BK173" s="177">
        <f>SUM(BK174:BK190)</f>
        <v>0</v>
      </c>
    </row>
    <row r="174" spans="1:65" s="2" customFormat="1" ht="24.2" customHeight="1">
      <c r="A174" s="36"/>
      <c r="B174" s="37"/>
      <c r="C174" s="180" t="s">
        <v>303</v>
      </c>
      <c r="D174" s="180" t="s">
        <v>120</v>
      </c>
      <c r="E174" s="181" t="s">
        <v>304</v>
      </c>
      <c r="F174" s="182" t="s">
        <v>305</v>
      </c>
      <c r="G174" s="183" t="s">
        <v>188</v>
      </c>
      <c r="H174" s="184">
        <v>9</v>
      </c>
      <c r="I174" s="185"/>
      <c r="J174" s="186">
        <f>ROUND(I174*H174,2)</f>
        <v>0</v>
      </c>
      <c r="K174" s="182" t="s">
        <v>124</v>
      </c>
      <c r="L174" s="41"/>
      <c r="M174" s="187" t="s">
        <v>19</v>
      </c>
      <c r="N174" s="188" t="s">
        <v>44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125</v>
      </c>
      <c r="AT174" s="191" t="s">
        <v>120</v>
      </c>
      <c r="AU174" s="191" t="s">
        <v>82</v>
      </c>
      <c r="AY174" s="19" t="s">
        <v>118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125</v>
      </c>
      <c r="BM174" s="191" t="s">
        <v>306</v>
      </c>
    </row>
    <row r="175" spans="1:65" s="2" customFormat="1" ht="11.25">
      <c r="A175" s="36"/>
      <c r="B175" s="37"/>
      <c r="C175" s="38"/>
      <c r="D175" s="193" t="s">
        <v>127</v>
      </c>
      <c r="E175" s="38"/>
      <c r="F175" s="194" t="s">
        <v>307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127</v>
      </c>
      <c r="AU175" s="19" t="s">
        <v>82</v>
      </c>
    </row>
    <row r="176" spans="1:65" s="13" customFormat="1" ht="11.25">
      <c r="B176" s="198"/>
      <c r="C176" s="199"/>
      <c r="D176" s="200" t="s">
        <v>129</v>
      </c>
      <c r="E176" s="201" t="s">
        <v>19</v>
      </c>
      <c r="F176" s="202" t="s">
        <v>308</v>
      </c>
      <c r="G176" s="199"/>
      <c r="H176" s="203">
        <v>9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129</v>
      </c>
      <c r="AU176" s="209" t="s">
        <v>82</v>
      </c>
      <c r="AV176" s="13" t="s">
        <v>82</v>
      </c>
      <c r="AW176" s="13" t="s">
        <v>35</v>
      </c>
      <c r="AX176" s="13" t="s">
        <v>73</v>
      </c>
      <c r="AY176" s="209" t="s">
        <v>118</v>
      </c>
    </row>
    <row r="177" spans="1:65" s="2" customFormat="1" ht="24.2" customHeight="1">
      <c r="A177" s="36"/>
      <c r="B177" s="37"/>
      <c r="C177" s="180" t="s">
        <v>309</v>
      </c>
      <c r="D177" s="180" t="s">
        <v>120</v>
      </c>
      <c r="E177" s="181" t="s">
        <v>310</v>
      </c>
      <c r="F177" s="182" t="s">
        <v>311</v>
      </c>
      <c r="G177" s="183" t="s">
        <v>123</v>
      </c>
      <c r="H177" s="184">
        <v>395.6</v>
      </c>
      <c r="I177" s="185"/>
      <c r="J177" s="186">
        <f>ROUND(I177*H177,2)</f>
        <v>0</v>
      </c>
      <c r="K177" s="182" t="s">
        <v>124</v>
      </c>
      <c r="L177" s="41"/>
      <c r="M177" s="187" t="s">
        <v>19</v>
      </c>
      <c r="N177" s="188" t="s">
        <v>44</v>
      </c>
      <c r="O177" s="66"/>
      <c r="P177" s="189">
        <f>O177*H177</f>
        <v>0</v>
      </c>
      <c r="Q177" s="189">
        <v>3.1E-4</v>
      </c>
      <c r="R177" s="189">
        <f>Q177*H177</f>
        <v>0.12263600000000001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125</v>
      </c>
      <c r="AT177" s="191" t="s">
        <v>120</v>
      </c>
      <c r="AU177" s="191" t="s">
        <v>82</v>
      </c>
      <c r="AY177" s="19" t="s">
        <v>118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125</v>
      </c>
      <c r="BM177" s="191" t="s">
        <v>312</v>
      </c>
    </row>
    <row r="178" spans="1:65" s="2" customFormat="1" ht="11.25">
      <c r="A178" s="36"/>
      <c r="B178" s="37"/>
      <c r="C178" s="38"/>
      <c r="D178" s="193" t="s">
        <v>127</v>
      </c>
      <c r="E178" s="38"/>
      <c r="F178" s="194" t="s">
        <v>313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127</v>
      </c>
      <c r="AU178" s="19" t="s">
        <v>82</v>
      </c>
    </row>
    <row r="179" spans="1:65" s="13" customFormat="1" ht="11.25">
      <c r="B179" s="198"/>
      <c r="C179" s="199"/>
      <c r="D179" s="200" t="s">
        <v>129</v>
      </c>
      <c r="E179" s="201" t="s">
        <v>19</v>
      </c>
      <c r="F179" s="202" t="s">
        <v>314</v>
      </c>
      <c r="G179" s="199"/>
      <c r="H179" s="203">
        <v>42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129</v>
      </c>
      <c r="AU179" s="209" t="s">
        <v>82</v>
      </c>
      <c r="AV179" s="13" t="s">
        <v>82</v>
      </c>
      <c r="AW179" s="13" t="s">
        <v>35</v>
      </c>
      <c r="AX179" s="13" t="s">
        <v>73</v>
      </c>
      <c r="AY179" s="209" t="s">
        <v>118</v>
      </c>
    </row>
    <row r="180" spans="1:65" s="13" customFormat="1" ht="11.25">
      <c r="B180" s="198"/>
      <c r="C180" s="199"/>
      <c r="D180" s="200" t="s">
        <v>129</v>
      </c>
      <c r="E180" s="201" t="s">
        <v>19</v>
      </c>
      <c r="F180" s="202" t="s">
        <v>315</v>
      </c>
      <c r="G180" s="199"/>
      <c r="H180" s="203">
        <v>353.6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129</v>
      </c>
      <c r="AU180" s="209" t="s">
        <v>82</v>
      </c>
      <c r="AV180" s="13" t="s">
        <v>82</v>
      </c>
      <c r="AW180" s="13" t="s">
        <v>35</v>
      </c>
      <c r="AX180" s="13" t="s">
        <v>73</v>
      </c>
      <c r="AY180" s="209" t="s">
        <v>118</v>
      </c>
    </row>
    <row r="181" spans="1:65" s="14" customFormat="1" ht="11.25">
      <c r="B181" s="210"/>
      <c r="C181" s="211"/>
      <c r="D181" s="200" t="s">
        <v>129</v>
      </c>
      <c r="E181" s="212" t="s">
        <v>19</v>
      </c>
      <c r="F181" s="213" t="s">
        <v>195</v>
      </c>
      <c r="G181" s="211"/>
      <c r="H181" s="214">
        <v>395.6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129</v>
      </c>
      <c r="AU181" s="220" t="s">
        <v>82</v>
      </c>
      <c r="AV181" s="14" t="s">
        <v>125</v>
      </c>
      <c r="AW181" s="14" t="s">
        <v>35</v>
      </c>
      <c r="AX181" s="14" t="s">
        <v>80</v>
      </c>
      <c r="AY181" s="220" t="s">
        <v>118</v>
      </c>
    </row>
    <row r="182" spans="1:65" s="2" customFormat="1" ht="16.5" customHeight="1">
      <c r="A182" s="36"/>
      <c r="B182" s="37"/>
      <c r="C182" s="221" t="s">
        <v>316</v>
      </c>
      <c r="D182" s="221" t="s">
        <v>267</v>
      </c>
      <c r="E182" s="222" t="s">
        <v>317</v>
      </c>
      <c r="F182" s="223" t="s">
        <v>318</v>
      </c>
      <c r="G182" s="224" t="s">
        <v>123</v>
      </c>
      <c r="H182" s="225">
        <v>415.38</v>
      </c>
      <c r="I182" s="226"/>
      <c r="J182" s="227">
        <f>ROUND(I182*H182,2)</f>
        <v>0</v>
      </c>
      <c r="K182" s="223" t="s">
        <v>124</v>
      </c>
      <c r="L182" s="228"/>
      <c r="M182" s="229" t="s">
        <v>19</v>
      </c>
      <c r="N182" s="230" t="s">
        <v>44</v>
      </c>
      <c r="O182" s="66"/>
      <c r="P182" s="189">
        <f>O182*H182</f>
        <v>0</v>
      </c>
      <c r="Q182" s="189">
        <v>2.5000000000000001E-4</v>
      </c>
      <c r="R182" s="189">
        <f>Q182*H182</f>
        <v>0.10384500000000001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160</v>
      </c>
      <c r="AT182" s="191" t="s">
        <v>267</v>
      </c>
      <c r="AU182" s="191" t="s">
        <v>82</v>
      </c>
      <c r="AY182" s="19" t="s">
        <v>118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125</v>
      </c>
      <c r="BM182" s="191" t="s">
        <v>319</v>
      </c>
    </row>
    <row r="183" spans="1:65" s="13" customFormat="1" ht="11.25">
      <c r="B183" s="198"/>
      <c r="C183" s="199"/>
      <c r="D183" s="200" t="s">
        <v>129</v>
      </c>
      <c r="E183" s="201" t="s">
        <v>19</v>
      </c>
      <c r="F183" s="202" t="s">
        <v>320</v>
      </c>
      <c r="G183" s="199"/>
      <c r="H183" s="203">
        <v>415.38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129</v>
      </c>
      <c r="AU183" s="209" t="s">
        <v>82</v>
      </c>
      <c r="AV183" s="13" t="s">
        <v>82</v>
      </c>
      <c r="AW183" s="13" t="s">
        <v>35</v>
      </c>
      <c r="AX183" s="13" t="s">
        <v>80</v>
      </c>
      <c r="AY183" s="209" t="s">
        <v>118</v>
      </c>
    </row>
    <row r="184" spans="1:65" s="2" customFormat="1" ht="24.2" customHeight="1">
      <c r="A184" s="36"/>
      <c r="B184" s="37"/>
      <c r="C184" s="180" t="s">
        <v>321</v>
      </c>
      <c r="D184" s="180" t="s">
        <v>120</v>
      </c>
      <c r="E184" s="181" t="s">
        <v>322</v>
      </c>
      <c r="F184" s="182" t="s">
        <v>323</v>
      </c>
      <c r="G184" s="183" t="s">
        <v>294</v>
      </c>
      <c r="H184" s="184">
        <v>221</v>
      </c>
      <c r="I184" s="185"/>
      <c r="J184" s="186">
        <f>ROUND(I184*H184,2)</f>
        <v>0</v>
      </c>
      <c r="K184" s="182" t="s">
        <v>124</v>
      </c>
      <c r="L184" s="41"/>
      <c r="M184" s="187" t="s">
        <v>19</v>
      </c>
      <c r="N184" s="188" t="s">
        <v>44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125</v>
      </c>
      <c r="AT184" s="191" t="s">
        <v>120</v>
      </c>
      <c r="AU184" s="191" t="s">
        <v>82</v>
      </c>
      <c r="AY184" s="19" t="s">
        <v>118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125</v>
      </c>
      <c r="BM184" s="191" t="s">
        <v>324</v>
      </c>
    </row>
    <row r="185" spans="1:65" s="2" customFormat="1" ht="11.25">
      <c r="A185" s="36"/>
      <c r="B185" s="37"/>
      <c r="C185" s="38"/>
      <c r="D185" s="193" t="s">
        <v>127</v>
      </c>
      <c r="E185" s="38"/>
      <c r="F185" s="194" t="s">
        <v>325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127</v>
      </c>
      <c r="AU185" s="19" t="s">
        <v>82</v>
      </c>
    </row>
    <row r="186" spans="1:65" s="13" customFormat="1" ht="11.25">
      <c r="B186" s="198"/>
      <c r="C186" s="199"/>
      <c r="D186" s="200" t="s">
        <v>129</v>
      </c>
      <c r="E186" s="201" t="s">
        <v>19</v>
      </c>
      <c r="F186" s="202" t="s">
        <v>326</v>
      </c>
      <c r="G186" s="199"/>
      <c r="H186" s="203">
        <v>221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129</v>
      </c>
      <c r="AU186" s="209" t="s">
        <v>82</v>
      </c>
      <c r="AV186" s="13" t="s">
        <v>82</v>
      </c>
      <c r="AW186" s="13" t="s">
        <v>35</v>
      </c>
      <c r="AX186" s="13" t="s">
        <v>73</v>
      </c>
      <c r="AY186" s="209" t="s">
        <v>118</v>
      </c>
    </row>
    <row r="187" spans="1:65" s="14" customFormat="1" ht="11.25">
      <c r="B187" s="210"/>
      <c r="C187" s="211"/>
      <c r="D187" s="200" t="s">
        <v>129</v>
      </c>
      <c r="E187" s="212" t="s">
        <v>19</v>
      </c>
      <c r="F187" s="213" t="s">
        <v>195</v>
      </c>
      <c r="G187" s="211"/>
      <c r="H187" s="214">
        <v>221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129</v>
      </c>
      <c r="AU187" s="220" t="s">
        <v>82</v>
      </c>
      <c r="AV187" s="14" t="s">
        <v>125</v>
      </c>
      <c r="AW187" s="14" t="s">
        <v>35</v>
      </c>
      <c r="AX187" s="14" t="s">
        <v>80</v>
      </c>
      <c r="AY187" s="220" t="s">
        <v>118</v>
      </c>
    </row>
    <row r="188" spans="1:65" s="2" customFormat="1" ht="16.5" customHeight="1">
      <c r="A188" s="36"/>
      <c r="B188" s="37"/>
      <c r="C188" s="221" t="s">
        <v>327</v>
      </c>
      <c r="D188" s="221" t="s">
        <v>267</v>
      </c>
      <c r="E188" s="222" t="s">
        <v>328</v>
      </c>
      <c r="F188" s="223" t="s">
        <v>329</v>
      </c>
      <c r="G188" s="224" t="s">
        <v>256</v>
      </c>
      <c r="H188" s="225">
        <v>70.72</v>
      </c>
      <c r="I188" s="226"/>
      <c r="J188" s="227">
        <f>ROUND(I188*H188,2)</f>
        <v>0</v>
      </c>
      <c r="K188" s="223" t="s">
        <v>124</v>
      </c>
      <c r="L188" s="228"/>
      <c r="M188" s="229" t="s">
        <v>19</v>
      </c>
      <c r="N188" s="230" t="s">
        <v>44</v>
      </c>
      <c r="O188" s="66"/>
      <c r="P188" s="189">
        <f>O188*H188</f>
        <v>0</v>
      </c>
      <c r="Q188" s="189">
        <v>1</v>
      </c>
      <c r="R188" s="189">
        <f>Q188*H188</f>
        <v>70.72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160</v>
      </c>
      <c r="AT188" s="191" t="s">
        <v>267</v>
      </c>
      <c r="AU188" s="191" t="s">
        <v>82</v>
      </c>
      <c r="AY188" s="19" t="s">
        <v>118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80</v>
      </c>
      <c r="BK188" s="192">
        <f>ROUND(I188*H188,2)</f>
        <v>0</v>
      </c>
      <c r="BL188" s="19" t="s">
        <v>125</v>
      </c>
      <c r="BM188" s="191" t="s">
        <v>330</v>
      </c>
    </row>
    <row r="189" spans="1:65" s="13" customFormat="1" ht="11.25">
      <c r="B189" s="198"/>
      <c r="C189" s="199"/>
      <c r="D189" s="200" t="s">
        <v>129</v>
      </c>
      <c r="E189" s="201" t="s">
        <v>19</v>
      </c>
      <c r="F189" s="202" t="s">
        <v>331</v>
      </c>
      <c r="G189" s="199"/>
      <c r="H189" s="203">
        <v>70.72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129</v>
      </c>
      <c r="AU189" s="209" t="s">
        <v>82</v>
      </c>
      <c r="AV189" s="13" t="s">
        <v>82</v>
      </c>
      <c r="AW189" s="13" t="s">
        <v>35</v>
      </c>
      <c r="AX189" s="13" t="s">
        <v>80</v>
      </c>
      <c r="AY189" s="209" t="s">
        <v>118</v>
      </c>
    </row>
    <row r="190" spans="1:65" s="2" customFormat="1" ht="24.2" customHeight="1">
      <c r="A190" s="36"/>
      <c r="B190" s="37"/>
      <c r="C190" s="180" t="s">
        <v>332</v>
      </c>
      <c r="D190" s="180" t="s">
        <v>120</v>
      </c>
      <c r="E190" s="181" t="s">
        <v>333</v>
      </c>
      <c r="F190" s="182" t="s">
        <v>334</v>
      </c>
      <c r="G190" s="183" t="s">
        <v>123</v>
      </c>
      <c r="H190" s="184">
        <v>404.4</v>
      </c>
      <c r="I190" s="185"/>
      <c r="J190" s="186">
        <f>ROUND(I190*H190,2)</f>
        <v>0</v>
      </c>
      <c r="K190" s="182" t="s">
        <v>19</v>
      </c>
      <c r="L190" s="41"/>
      <c r="M190" s="187" t="s">
        <v>19</v>
      </c>
      <c r="N190" s="188" t="s">
        <v>44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125</v>
      </c>
      <c r="AT190" s="191" t="s">
        <v>120</v>
      </c>
      <c r="AU190" s="191" t="s">
        <v>82</v>
      </c>
      <c r="AY190" s="19" t="s">
        <v>118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80</v>
      </c>
      <c r="BK190" s="192">
        <f>ROUND(I190*H190,2)</f>
        <v>0</v>
      </c>
      <c r="BL190" s="19" t="s">
        <v>125</v>
      </c>
      <c r="BM190" s="191" t="s">
        <v>335</v>
      </c>
    </row>
    <row r="191" spans="1:65" s="12" customFormat="1" ht="22.9" customHeight="1">
      <c r="B191" s="164"/>
      <c r="C191" s="165"/>
      <c r="D191" s="166" t="s">
        <v>72</v>
      </c>
      <c r="E191" s="178" t="s">
        <v>145</v>
      </c>
      <c r="F191" s="178" t="s">
        <v>336</v>
      </c>
      <c r="G191" s="165"/>
      <c r="H191" s="165"/>
      <c r="I191" s="168"/>
      <c r="J191" s="179">
        <f>BK191</f>
        <v>0</v>
      </c>
      <c r="K191" s="165"/>
      <c r="L191" s="170"/>
      <c r="M191" s="171"/>
      <c r="N191" s="172"/>
      <c r="O191" s="172"/>
      <c r="P191" s="173">
        <f>SUM(P192:P240)</f>
        <v>0</v>
      </c>
      <c r="Q191" s="172"/>
      <c r="R191" s="173">
        <f>SUM(R192:R240)</f>
        <v>32.221800000000002</v>
      </c>
      <c r="S191" s="172"/>
      <c r="T191" s="174">
        <f>SUM(T192:T240)</f>
        <v>0</v>
      </c>
      <c r="AR191" s="175" t="s">
        <v>80</v>
      </c>
      <c r="AT191" s="176" t="s">
        <v>72</v>
      </c>
      <c r="AU191" s="176" t="s">
        <v>80</v>
      </c>
      <c r="AY191" s="175" t="s">
        <v>118</v>
      </c>
      <c r="BK191" s="177">
        <f>SUM(BK192:BK240)</f>
        <v>0</v>
      </c>
    </row>
    <row r="192" spans="1:65" s="2" customFormat="1" ht="21.75" customHeight="1">
      <c r="A192" s="36"/>
      <c r="B192" s="37"/>
      <c r="C192" s="180" t="s">
        <v>337</v>
      </c>
      <c r="D192" s="180" t="s">
        <v>120</v>
      </c>
      <c r="E192" s="181" t="s">
        <v>338</v>
      </c>
      <c r="F192" s="182" t="s">
        <v>339</v>
      </c>
      <c r="G192" s="183" t="s">
        <v>123</v>
      </c>
      <c r="H192" s="184">
        <v>474</v>
      </c>
      <c r="I192" s="185"/>
      <c r="J192" s="186">
        <f>ROUND(I192*H192,2)</f>
        <v>0</v>
      </c>
      <c r="K192" s="182" t="s">
        <v>124</v>
      </c>
      <c r="L192" s="41"/>
      <c r="M192" s="187" t="s">
        <v>19</v>
      </c>
      <c r="N192" s="188" t="s">
        <v>44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125</v>
      </c>
      <c r="AT192" s="191" t="s">
        <v>120</v>
      </c>
      <c r="AU192" s="191" t="s">
        <v>82</v>
      </c>
      <c r="AY192" s="19" t="s">
        <v>118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125</v>
      </c>
      <c r="BM192" s="191" t="s">
        <v>340</v>
      </c>
    </row>
    <row r="193" spans="1:65" s="2" customFormat="1" ht="11.25">
      <c r="A193" s="36"/>
      <c r="B193" s="37"/>
      <c r="C193" s="38"/>
      <c r="D193" s="193" t="s">
        <v>127</v>
      </c>
      <c r="E193" s="38"/>
      <c r="F193" s="194" t="s">
        <v>341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127</v>
      </c>
      <c r="AU193" s="19" t="s">
        <v>82</v>
      </c>
    </row>
    <row r="194" spans="1:65" s="15" customFormat="1" ht="11.25">
      <c r="B194" s="231"/>
      <c r="C194" s="232"/>
      <c r="D194" s="200" t="s">
        <v>129</v>
      </c>
      <c r="E194" s="233" t="s">
        <v>19</v>
      </c>
      <c r="F194" s="234" t="s">
        <v>342</v>
      </c>
      <c r="G194" s="232"/>
      <c r="H194" s="233" t="s">
        <v>19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129</v>
      </c>
      <c r="AU194" s="240" t="s">
        <v>82</v>
      </c>
      <c r="AV194" s="15" t="s">
        <v>80</v>
      </c>
      <c r="AW194" s="15" t="s">
        <v>35</v>
      </c>
      <c r="AX194" s="15" t="s">
        <v>73</v>
      </c>
      <c r="AY194" s="240" t="s">
        <v>118</v>
      </c>
    </row>
    <row r="195" spans="1:65" s="13" customFormat="1" ht="11.25">
      <c r="B195" s="198"/>
      <c r="C195" s="199"/>
      <c r="D195" s="200" t="s">
        <v>129</v>
      </c>
      <c r="E195" s="201" t="s">
        <v>19</v>
      </c>
      <c r="F195" s="202" t="s">
        <v>343</v>
      </c>
      <c r="G195" s="199"/>
      <c r="H195" s="203">
        <v>221</v>
      </c>
      <c r="I195" s="204"/>
      <c r="J195" s="199"/>
      <c r="K195" s="199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129</v>
      </c>
      <c r="AU195" s="209" t="s">
        <v>82</v>
      </c>
      <c r="AV195" s="13" t="s">
        <v>82</v>
      </c>
      <c r="AW195" s="13" t="s">
        <v>35</v>
      </c>
      <c r="AX195" s="13" t="s">
        <v>73</v>
      </c>
      <c r="AY195" s="209" t="s">
        <v>118</v>
      </c>
    </row>
    <row r="196" spans="1:65" s="13" customFormat="1" ht="11.25">
      <c r="B196" s="198"/>
      <c r="C196" s="199"/>
      <c r="D196" s="200" t="s">
        <v>129</v>
      </c>
      <c r="E196" s="201" t="s">
        <v>19</v>
      </c>
      <c r="F196" s="202" t="s">
        <v>280</v>
      </c>
      <c r="G196" s="199"/>
      <c r="H196" s="203">
        <v>73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129</v>
      </c>
      <c r="AU196" s="209" t="s">
        <v>82</v>
      </c>
      <c r="AV196" s="13" t="s">
        <v>82</v>
      </c>
      <c r="AW196" s="13" t="s">
        <v>35</v>
      </c>
      <c r="AX196" s="13" t="s">
        <v>73</v>
      </c>
      <c r="AY196" s="209" t="s">
        <v>118</v>
      </c>
    </row>
    <row r="197" spans="1:65" s="13" customFormat="1" ht="11.25">
      <c r="B197" s="198"/>
      <c r="C197" s="199"/>
      <c r="D197" s="200" t="s">
        <v>129</v>
      </c>
      <c r="E197" s="201" t="s">
        <v>19</v>
      </c>
      <c r="F197" s="202" t="s">
        <v>279</v>
      </c>
      <c r="G197" s="199"/>
      <c r="H197" s="203">
        <v>100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129</v>
      </c>
      <c r="AU197" s="209" t="s">
        <v>82</v>
      </c>
      <c r="AV197" s="13" t="s">
        <v>82</v>
      </c>
      <c r="AW197" s="13" t="s">
        <v>35</v>
      </c>
      <c r="AX197" s="13" t="s">
        <v>73</v>
      </c>
      <c r="AY197" s="209" t="s">
        <v>118</v>
      </c>
    </row>
    <row r="198" spans="1:65" s="13" customFormat="1" ht="11.25">
      <c r="B198" s="198"/>
      <c r="C198" s="199"/>
      <c r="D198" s="200" t="s">
        <v>129</v>
      </c>
      <c r="E198" s="201" t="s">
        <v>19</v>
      </c>
      <c r="F198" s="202" t="s">
        <v>344</v>
      </c>
      <c r="G198" s="199"/>
      <c r="H198" s="203">
        <v>80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129</v>
      </c>
      <c r="AU198" s="209" t="s">
        <v>82</v>
      </c>
      <c r="AV198" s="13" t="s">
        <v>82</v>
      </c>
      <c r="AW198" s="13" t="s">
        <v>35</v>
      </c>
      <c r="AX198" s="13" t="s">
        <v>73</v>
      </c>
      <c r="AY198" s="209" t="s">
        <v>118</v>
      </c>
    </row>
    <row r="199" spans="1:65" s="14" customFormat="1" ht="11.25">
      <c r="B199" s="210"/>
      <c r="C199" s="211"/>
      <c r="D199" s="200" t="s">
        <v>129</v>
      </c>
      <c r="E199" s="212" t="s">
        <v>19</v>
      </c>
      <c r="F199" s="213" t="s">
        <v>195</v>
      </c>
      <c r="G199" s="211"/>
      <c r="H199" s="214">
        <v>474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129</v>
      </c>
      <c r="AU199" s="220" t="s">
        <v>82</v>
      </c>
      <c r="AV199" s="14" t="s">
        <v>125</v>
      </c>
      <c r="AW199" s="14" t="s">
        <v>35</v>
      </c>
      <c r="AX199" s="14" t="s">
        <v>80</v>
      </c>
      <c r="AY199" s="220" t="s">
        <v>118</v>
      </c>
    </row>
    <row r="200" spans="1:65" s="2" customFormat="1" ht="21.75" customHeight="1">
      <c r="A200" s="36"/>
      <c r="B200" s="37"/>
      <c r="C200" s="180" t="s">
        <v>345</v>
      </c>
      <c r="D200" s="180" t="s">
        <v>120</v>
      </c>
      <c r="E200" s="181" t="s">
        <v>346</v>
      </c>
      <c r="F200" s="182" t="s">
        <v>347</v>
      </c>
      <c r="G200" s="183" t="s">
        <v>123</v>
      </c>
      <c r="H200" s="184">
        <v>1223.5899999999999</v>
      </c>
      <c r="I200" s="185"/>
      <c r="J200" s="186">
        <f>ROUND(I200*H200,2)</f>
        <v>0</v>
      </c>
      <c r="K200" s="182" t="s">
        <v>124</v>
      </c>
      <c r="L200" s="41"/>
      <c r="M200" s="187" t="s">
        <v>19</v>
      </c>
      <c r="N200" s="188" t="s">
        <v>44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125</v>
      </c>
      <c r="AT200" s="191" t="s">
        <v>120</v>
      </c>
      <c r="AU200" s="191" t="s">
        <v>82</v>
      </c>
      <c r="AY200" s="19" t="s">
        <v>118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80</v>
      </c>
      <c r="BK200" s="192">
        <f>ROUND(I200*H200,2)</f>
        <v>0</v>
      </c>
      <c r="BL200" s="19" t="s">
        <v>125</v>
      </c>
      <c r="BM200" s="191" t="s">
        <v>348</v>
      </c>
    </row>
    <row r="201" spans="1:65" s="2" customFormat="1" ht="11.25">
      <c r="A201" s="36"/>
      <c r="B201" s="37"/>
      <c r="C201" s="38"/>
      <c r="D201" s="193" t="s">
        <v>127</v>
      </c>
      <c r="E201" s="38"/>
      <c r="F201" s="194" t="s">
        <v>349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127</v>
      </c>
      <c r="AU201" s="19" t="s">
        <v>82</v>
      </c>
    </row>
    <row r="202" spans="1:65" s="15" customFormat="1" ht="11.25">
      <c r="B202" s="231"/>
      <c r="C202" s="232"/>
      <c r="D202" s="200" t="s">
        <v>129</v>
      </c>
      <c r="E202" s="233" t="s">
        <v>19</v>
      </c>
      <c r="F202" s="234" t="s">
        <v>350</v>
      </c>
      <c r="G202" s="232"/>
      <c r="H202" s="233" t="s">
        <v>19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129</v>
      </c>
      <c r="AU202" s="240" t="s">
        <v>82</v>
      </c>
      <c r="AV202" s="15" t="s">
        <v>80</v>
      </c>
      <c r="AW202" s="15" t="s">
        <v>35</v>
      </c>
      <c r="AX202" s="15" t="s">
        <v>73</v>
      </c>
      <c r="AY202" s="240" t="s">
        <v>118</v>
      </c>
    </row>
    <row r="203" spans="1:65" s="13" customFormat="1" ht="11.25">
      <c r="B203" s="198"/>
      <c r="C203" s="199"/>
      <c r="D203" s="200" t="s">
        <v>129</v>
      </c>
      <c r="E203" s="201" t="s">
        <v>19</v>
      </c>
      <c r="F203" s="202" t="s">
        <v>351</v>
      </c>
      <c r="G203" s="199"/>
      <c r="H203" s="203">
        <v>1050.5899999999999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129</v>
      </c>
      <c r="AU203" s="209" t="s">
        <v>82</v>
      </c>
      <c r="AV203" s="13" t="s">
        <v>82</v>
      </c>
      <c r="AW203" s="13" t="s">
        <v>35</v>
      </c>
      <c r="AX203" s="13" t="s">
        <v>73</v>
      </c>
      <c r="AY203" s="209" t="s">
        <v>118</v>
      </c>
    </row>
    <row r="204" spans="1:65" s="13" customFormat="1" ht="11.25">
      <c r="B204" s="198"/>
      <c r="C204" s="199"/>
      <c r="D204" s="200" t="s">
        <v>129</v>
      </c>
      <c r="E204" s="201" t="s">
        <v>19</v>
      </c>
      <c r="F204" s="202" t="s">
        <v>280</v>
      </c>
      <c r="G204" s="199"/>
      <c r="H204" s="203">
        <v>73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129</v>
      </c>
      <c r="AU204" s="209" t="s">
        <v>82</v>
      </c>
      <c r="AV204" s="13" t="s">
        <v>82</v>
      </c>
      <c r="AW204" s="13" t="s">
        <v>35</v>
      </c>
      <c r="AX204" s="13" t="s">
        <v>73</v>
      </c>
      <c r="AY204" s="209" t="s">
        <v>118</v>
      </c>
    </row>
    <row r="205" spans="1:65" s="13" customFormat="1" ht="11.25">
      <c r="B205" s="198"/>
      <c r="C205" s="199"/>
      <c r="D205" s="200" t="s">
        <v>129</v>
      </c>
      <c r="E205" s="201" t="s">
        <v>19</v>
      </c>
      <c r="F205" s="202" t="s">
        <v>279</v>
      </c>
      <c r="G205" s="199"/>
      <c r="H205" s="203">
        <v>100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129</v>
      </c>
      <c r="AU205" s="209" t="s">
        <v>82</v>
      </c>
      <c r="AV205" s="13" t="s">
        <v>82</v>
      </c>
      <c r="AW205" s="13" t="s">
        <v>35</v>
      </c>
      <c r="AX205" s="13" t="s">
        <v>73</v>
      </c>
      <c r="AY205" s="209" t="s">
        <v>118</v>
      </c>
    </row>
    <row r="206" spans="1:65" s="14" customFormat="1" ht="11.25">
      <c r="B206" s="210"/>
      <c r="C206" s="211"/>
      <c r="D206" s="200" t="s">
        <v>129</v>
      </c>
      <c r="E206" s="212" t="s">
        <v>19</v>
      </c>
      <c r="F206" s="213" t="s">
        <v>195</v>
      </c>
      <c r="G206" s="211"/>
      <c r="H206" s="214">
        <v>1223.5899999999999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129</v>
      </c>
      <c r="AU206" s="220" t="s">
        <v>82</v>
      </c>
      <c r="AV206" s="14" t="s">
        <v>125</v>
      </c>
      <c r="AW206" s="14" t="s">
        <v>35</v>
      </c>
      <c r="AX206" s="14" t="s">
        <v>80</v>
      </c>
      <c r="AY206" s="220" t="s">
        <v>118</v>
      </c>
    </row>
    <row r="207" spans="1:65" s="2" customFormat="1" ht="16.5" customHeight="1">
      <c r="A207" s="36"/>
      <c r="B207" s="37"/>
      <c r="C207" s="180" t="s">
        <v>352</v>
      </c>
      <c r="D207" s="180" t="s">
        <v>120</v>
      </c>
      <c r="E207" s="181" t="s">
        <v>353</v>
      </c>
      <c r="F207" s="182" t="s">
        <v>354</v>
      </c>
      <c r="G207" s="183" t="s">
        <v>123</v>
      </c>
      <c r="H207" s="184">
        <v>1223.5899999999999</v>
      </c>
      <c r="I207" s="185"/>
      <c r="J207" s="186">
        <f>ROUND(I207*H207,2)</f>
        <v>0</v>
      </c>
      <c r="K207" s="182" t="s">
        <v>124</v>
      </c>
      <c r="L207" s="41"/>
      <c r="M207" s="187" t="s">
        <v>19</v>
      </c>
      <c r="N207" s="188" t="s">
        <v>44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125</v>
      </c>
      <c r="AT207" s="191" t="s">
        <v>120</v>
      </c>
      <c r="AU207" s="191" t="s">
        <v>82</v>
      </c>
      <c r="AY207" s="19" t="s">
        <v>118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125</v>
      </c>
      <c r="BM207" s="191" t="s">
        <v>355</v>
      </c>
    </row>
    <row r="208" spans="1:65" s="2" customFormat="1" ht="11.25">
      <c r="A208" s="36"/>
      <c r="B208" s="37"/>
      <c r="C208" s="38"/>
      <c r="D208" s="193" t="s">
        <v>127</v>
      </c>
      <c r="E208" s="38"/>
      <c r="F208" s="194" t="s">
        <v>356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127</v>
      </c>
      <c r="AU208" s="19" t="s">
        <v>82</v>
      </c>
    </row>
    <row r="209" spans="1:65" s="15" customFormat="1" ht="11.25">
      <c r="B209" s="231"/>
      <c r="C209" s="232"/>
      <c r="D209" s="200" t="s">
        <v>129</v>
      </c>
      <c r="E209" s="233" t="s">
        <v>19</v>
      </c>
      <c r="F209" s="234" t="s">
        <v>357</v>
      </c>
      <c r="G209" s="232"/>
      <c r="H209" s="233" t="s">
        <v>19</v>
      </c>
      <c r="I209" s="235"/>
      <c r="J209" s="232"/>
      <c r="K209" s="232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129</v>
      </c>
      <c r="AU209" s="240" t="s">
        <v>82</v>
      </c>
      <c r="AV209" s="15" t="s">
        <v>80</v>
      </c>
      <c r="AW209" s="15" t="s">
        <v>35</v>
      </c>
      <c r="AX209" s="15" t="s">
        <v>73</v>
      </c>
      <c r="AY209" s="240" t="s">
        <v>118</v>
      </c>
    </row>
    <row r="210" spans="1:65" s="13" customFormat="1" ht="11.25">
      <c r="B210" s="198"/>
      <c r="C210" s="199"/>
      <c r="D210" s="200" t="s">
        <v>129</v>
      </c>
      <c r="E210" s="201" t="s">
        <v>19</v>
      </c>
      <c r="F210" s="202" t="s">
        <v>351</v>
      </c>
      <c r="G210" s="199"/>
      <c r="H210" s="203">
        <v>1050.5899999999999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129</v>
      </c>
      <c r="AU210" s="209" t="s">
        <v>82</v>
      </c>
      <c r="AV210" s="13" t="s">
        <v>82</v>
      </c>
      <c r="AW210" s="13" t="s">
        <v>35</v>
      </c>
      <c r="AX210" s="13" t="s">
        <v>73</v>
      </c>
      <c r="AY210" s="209" t="s">
        <v>118</v>
      </c>
    </row>
    <row r="211" spans="1:65" s="13" customFormat="1" ht="11.25">
      <c r="B211" s="198"/>
      <c r="C211" s="199"/>
      <c r="D211" s="200" t="s">
        <v>129</v>
      </c>
      <c r="E211" s="201" t="s">
        <v>19</v>
      </c>
      <c r="F211" s="202" t="s">
        <v>280</v>
      </c>
      <c r="G211" s="199"/>
      <c r="H211" s="203">
        <v>73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129</v>
      </c>
      <c r="AU211" s="209" t="s">
        <v>82</v>
      </c>
      <c r="AV211" s="13" t="s">
        <v>82</v>
      </c>
      <c r="AW211" s="13" t="s">
        <v>35</v>
      </c>
      <c r="AX211" s="13" t="s">
        <v>73</v>
      </c>
      <c r="AY211" s="209" t="s">
        <v>118</v>
      </c>
    </row>
    <row r="212" spans="1:65" s="13" customFormat="1" ht="11.25">
      <c r="B212" s="198"/>
      <c r="C212" s="199"/>
      <c r="D212" s="200" t="s">
        <v>129</v>
      </c>
      <c r="E212" s="201" t="s">
        <v>19</v>
      </c>
      <c r="F212" s="202" t="s">
        <v>279</v>
      </c>
      <c r="G212" s="199"/>
      <c r="H212" s="203">
        <v>100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129</v>
      </c>
      <c r="AU212" s="209" t="s">
        <v>82</v>
      </c>
      <c r="AV212" s="13" t="s">
        <v>82</v>
      </c>
      <c r="AW212" s="13" t="s">
        <v>35</v>
      </c>
      <c r="AX212" s="13" t="s">
        <v>73</v>
      </c>
      <c r="AY212" s="209" t="s">
        <v>118</v>
      </c>
    </row>
    <row r="213" spans="1:65" s="14" customFormat="1" ht="11.25">
      <c r="B213" s="210"/>
      <c r="C213" s="211"/>
      <c r="D213" s="200" t="s">
        <v>129</v>
      </c>
      <c r="E213" s="212" t="s">
        <v>19</v>
      </c>
      <c r="F213" s="213" t="s">
        <v>195</v>
      </c>
      <c r="G213" s="211"/>
      <c r="H213" s="214">
        <v>1223.5899999999999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129</v>
      </c>
      <c r="AU213" s="220" t="s">
        <v>82</v>
      </c>
      <c r="AV213" s="14" t="s">
        <v>125</v>
      </c>
      <c r="AW213" s="14" t="s">
        <v>35</v>
      </c>
      <c r="AX213" s="14" t="s">
        <v>80</v>
      </c>
      <c r="AY213" s="220" t="s">
        <v>118</v>
      </c>
    </row>
    <row r="214" spans="1:65" s="2" customFormat="1" ht="24.2" customHeight="1">
      <c r="A214" s="36"/>
      <c r="B214" s="37"/>
      <c r="C214" s="180" t="s">
        <v>358</v>
      </c>
      <c r="D214" s="180" t="s">
        <v>120</v>
      </c>
      <c r="E214" s="181" t="s">
        <v>359</v>
      </c>
      <c r="F214" s="182" t="s">
        <v>360</v>
      </c>
      <c r="G214" s="183" t="s">
        <v>123</v>
      </c>
      <c r="H214" s="184">
        <v>1130.54</v>
      </c>
      <c r="I214" s="185"/>
      <c r="J214" s="186">
        <f>ROUND(I214*H214,2)</f>
        <v>0</v>
      </c>
      <c r="K214" s="182" t="s">
        <v>124</v>
      </c>
      <c r="L214" s="41"/>
      <c r="M214" s="187" t="s">
        <v>19</v>
      </c>
      <c r="N214" s="188" t="s">
        <v>44</v>
      </c>
      <c r="O214" s="66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125</v>
      </c>
      <c r="AT214" s="191" t="s">
        <v>120</v>
      </c>
      <c r="AU214" s="191" t="s">
        <v>82</v>
      </c>
      <c r="AY214" s="19" t="s">
        <v>118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80</v>
      </c>
      <c r="BK214" s="192">
        <f>ROUND(I214*H214,2)</f>
        <v>0</v>
      </c>
      <c r="BL214" s="19" t="s">
        <v>125</v>
      </c>
      <c r="BM214" s="191" t="s">
        <v>361</v>
      </c>
    </row>
    <row r="215" spans="1:65" s="2" customFormat="1" ht="11.25">
      <c r="A215" s="36"/>
      <c r="B215" s="37"/>
      <c r="C215" s="38"/>
      <c r="D215" s="193" t="s">
        <v>127</v>
      </c>
      <c r="E215" s="38"/>
      <c r="F215" s="194" t="s">
        <v>362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127</v>
      </c>
      <c r="AU215" s="19" t="s">
        <v>82</v>
      </c>
    </row>
    <row r="216" spans="1:65" s="15" customFormat="1" ht="11.25">
      <c r="B216" s="231"/>
      <c r="C216" s="232"/>
      <c r="D216" s="200" t="s">
        <v>129</v>
      </c>
      <c r="E216" s="233" t="s">
        <v>19</v>
      </c>
      <c r="F216" s="234" t="s">
        <v>363</v>
      </c>
      <c r="G216" s="232"/>
      <c r="H216" s="233" t="s">
        <v>19</v>
      </c>
      <c r="I216" s="235"/>
      <c r="J216" s="232"/>
      <c r="K216" s="232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129</v>
      </c>
      <c r="AU216" s="240" t="s">
        <v>82</v>
      </c>
      <c r="AV216" s="15" t="s">
        <v>80</v>
      </c>
      <c r="AW216" s="15" t="s">
        <v>35</v>
      </c>
      <c r="AX216" s="15" t="s">
        <v>73</v>
      </c>
      <c r="AY216" s="240" t="s">
        <v>118</v>
      </c>
    </row>
    <row r="217" spans="1:65" s="13" customFormat="1" ht="11.25">
      <c r="B217" s="198"/>
      <c r="C217" s="199"/>
      <c r="D217" s="200" t="s">
        <v>129</v>
      </c>
      <c r="E217" s="201" t="s">
        <v>19</v>
      </c>
      <c r="F217" s="202" t="s">
        <v>364</v>
      </c>
      <c r="G217" s="199"/>
      <c r="H217" s="203">
        <v>957.54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129</v>
      </c>
      <c r="AU217" s="209" t="s">
        <v>82</v>
      </c>
      <c r="AV217" s="13" t="s">
        <v>82</v>
      </c>
      <c r="AW217" s="13" t="s">
        <v>35</v>
      </c>
      <c r="AX217" s="13" t="s">
        <v>73</v>
      </c>
      <c r="AY217" s="209" t="s">
        <v>118</v>
      </c>
    </row>
    <row r="218" spans="1:65" s="13" customFormat="1" ht="11.25">
      <c r="B218" s="198"/>
      <c r="C218" s="199"/>
      <c r="D218" s="200" t="s">
        <v>129</v>
      </c>
      <c r="E218" s="201" t="s">
        <v>19</v>
      </c>
      <c r="F218" s="202" t="s">
        <v>365</v>
      </c>
      <c r="G218" s="199"/>
      <c r="H218" s="203">
        <v>73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129</v>
      </c>
      <c r="AU218" s="209" t="s">
        <v>82</v>
      </c>
      <c r="AV218" s="13" t="s">
        <v>82</v>
      </c>
      <c r="AW218" s="13" t="s">
        <v>35</v>
      </c>
      <c r="AX218" s="13" t="s">
        <v>73</v>
      </c>
      <c r="AY218" s="209" t="s">
        <v>118</v>
      </c>
    </row>
    <row r="219" spans="1:65" s="13" customFormat="1" ht="11.25">
      <c r="B219" s="198"/>
      <c r="C219" s="199"/>
      <c r="D219" s="200" t="s">
        <v>129</v>
      </c>
      <c r="E219" s="201" t="s">
        <v>19</v>
      </c>
      <c r="F219" s="202" t="s">
        <v>366</v>
      </c>
      <c r="G219" s="199"/>
      <c r="H219" s="203">
        <v>100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129</v>
      </c>
      <c r="AU219" s="209" t="s">
        <v>82</v>
      </c>
      <c r="AV219" s="13" t="s">
        <v>82</v>
      </c>
      <c r="AW219" s="13" t="s">
        <v>35</v>
      </c>
      <c r="AX219" s="13" t="s">
        <v>73</v>
      </c>
      <c r="AY219" s="209" t="s">
        <v>118</v>
      </c>
    </row>
    <row r="220" spans="1:65" s="14" customFormat="1" ht="11.25">
      <c r="B220" s="210"/>
      <c r="C220" s="211"/>
      <c r="D220" s="200" t="s">
        <v>129</v>
      </c>
      <c r="E220" s="212" t="s">
        <v>19</v>
      </c>
      <c r="F220" s="213" t="s">
        <v>195</v>
      </c>
      <c r="G220" s="211"/>
      <c r="H220" s="214">
        <v>1130.54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129</v>
      </c>
      <c r="AU220" s="220" t="s">
        <v>82</v>
      </c>
      <c r="AV220" s="14" t="s">
        <v>125</v>
      </c>
      <c r="AW220" s="14" t="s">
        <v>35</v>
      </c>
      <c r="AX220" s="14" t="s">
        <v>80</v>
      </c>
      <c r="AY220" s="220" t="s">
        <v>118</v>
      </c>
    </row>
    <row r="221" spans="1:65" s="2" customFormat="1" ht="16.5" customHeight="1">
      <c r="A221" s="36"/>
      <c r="B221" s="37"/>
      <c r="C221" s="180" t="s">
        <v>367</v>
      </c>
      <c r="D221" s="180" t="s">
        <v>120</v>
      </c>
      <c r="E221" s="181" t="s">
        <v>368</v>
      </c>
      <c r="F221" s="182" t="s">
        <v>369</v>
      </c>
      <c r="G221" s="183" t="s">
        <v>123</v>
      </c>
      <c r="H221" s="184">
        <v>1130.54</v>
      </c>
      <c r="I221" s="185"/>
      <c r="J221" s="186">
        <f>ROUND(I221*H221,2)</f>
        <v>0</v>
      </c>
      <c r="K221" s="182" t="s">
        <v>124</v>
      </c>
      <c r="L221" s="41"/>
      <c r="M221" s="187" t="s">
        <v>19</v>
      </c>
      <c r="N221" s="188" t="s">
        <v>44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125</v>
      </c>
      <c r="AT221" s="191" t="s">
        <v>120</v>
      </c>
      <c r="AU221" s="191" t="s">
        <v>82</v>
      </c>
      <c r="AY221" s="19" t="s">
        <v>118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80</v>
      </c>
      <c r="BK221" s="192">
        <f>ROUND(I221*H221,2)</f>
        <v>0</v>
      </c>
      <c r="BL221" s="19" t="s">
        <v>125</v>
      </c>
      <c r="BM221" s="191" t="s">
        <v>370</v>
      </c>
    </row>
    <row r="222" spans="1:65" s="2" customFormat="1" ht="11.25">
      <c r="A222" s="36"/>
      <c r="B222" s="37"/>
      <c r="C222" s="38"/>
      <c r="D222" s="193" t="s">
        <v>127</v>
      </c>
      <c r="E222" s="38"/>
      <c r="F222" s="194" t="s">
        <v>371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127</v>
      </c>
      <c r="AU222" s="19" t="s">
        <v>82</v>
      </c>
    </row>
    <row r="223" spans="1:65" s="15" customFormat="1" ht="11.25">
      <c r="B223" s="231"/>
      <c r="C223" s="232"/>
      <c r="D223" s="200" t="s">
        <v>129</v>
      </c>
      <c r="E223" s="233" t="s">
        <v>19</v>
      </c>
      <c r="F223" s="234" t="s">
        <v>372</v>
      </c>
      <c r="G223" s="232"/>
      <c r="H223" s="233" t="s">
        <v>19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129</v>
      </c>
      <c r="AU223" s="240" t="s">
        <v>82</v>
      </c>
      <c r="AV223" s="15" t="s">
        <v>80</v>
      </c>
      <c r="AW223" s="15" t="s">
        <v>35</v>
      </c>
      <c r="AX223" s="15" t="s">
        <v>73</v>
      </c>
      <c r="AY223" s="240" t="s">
        <v>118</v>
      </c>
    </row>
    <row r="224" spans="1:65" s="13" customFormat="1" ht="11.25">
      <c r="B224" s="198"/>
      <c r="C224" s="199"/>
      <c r="D224" s="200" t="s">
        <v>129</v>
      </c>
      <c r="E224" s="201" t="s">
        <v>19</v>
      </c>
      <c r="F224" s="202" t="s">
        <v>364</v>
      </c>
      <c r="G224" s="199"/>
      <c r="H224" s="203">
        <v>957.54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129</v>
      </c>
      <c r="AU224" s="209" t="s">
        <v>82</v>
      </c>
      <c r="AV224" s="13" t="s">
        <v>82</v>
      </c>
      <c r="AW224" s="13" t="s">
        <v>35</v>
      </c>
      <c r="AX224" s="13" t="s">
        <v>73</v>
      </c>
      <c r="AY224" s="209" t="s">
        <v>118</v>
      </c>
    </row>
    <row r="225" spans="1:65" s="13" customFormat="1" ht="11.25">
      <c r="B225" s="198"/>
      <c r="C225" s="199"/>
      <c r="D225" s="200" t="s">
        <v>129</v>
      </c>
      <c r="E225" s="201" t="s">
        <v>19</v>
      </c>
      <c r="F225" s="202" t="s">
        <v>365</v>
      </c>
      <c r="G225" s="199"/>
      <c r="H225" s="203">
        <v>73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129</v>
      </c>
      <c r="AU225" s="209" t="s">
        <v>82</v>
      </c>
      <c r="AV225" s="13" t="s">
        <v>82</v>
      </c>
      <c r="AW225" s="13" t="s">
        <v>35</v>
      </c>
      <c r="AX225" s="13" t="s">
        <v>73</v>
      </c>
      <c r="AY225" s="209" t="s">
        <v>118</v>
      </c>
    </row>
    <row r="226" spans="1:65" s="13" customFormat="1" ht="11.25">
      <c r="B226" s="198"/>
      <c r="C226" s="199"/>
      <c r="D226" s="200" t="s">
        <v>129</v>
      </c>
      <c r="E226" s="201" t="s">
        <v>19</v>
      </c>
      <c r="F226" s="202" t="s">
        <v>366</v>
      </c>
      <c r="G226" s="199"/>
      <c r="H226" s="203">
        <v>100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129</v>
      </c>
      <c r="AU226" s="209" t="s">
        <v>82</v>
      </c>
      <c r="AV226" s="13" t="s">
        <v>82</v>
      </c>
      <c r="AW226" s="13" t="s">
        <v>35</v>
      </c>
      <c r="AX226" s="13" t="s">
        <v>73</v>
      </c>
      <c r="AY226" s="209" t="s">
        <v>118</v>
      </c>
    </row>
    <row r="227" spans="1:65" s="14" customFormat="1" ht="11.25">
      <c r="B227" s="210"/>
      <c r="C227" s="211"/>
      <c r="D227" s="200" t="s">
        <v>129</v>
      </c>
      <c r="E227" s="212" t="s">
        <v>19</v>
      </c>
      <c r="F227" s="213" t="s">
        <v>195</v>
      </c>
      <c r="G227" s="211"/>
      <c r="H227" s="214">
        <v>1130.54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129</v>
      </c>
      <c r="AU227" s="220" t="s">
        <v>82</v>
      </c>
      <c r="AV227" s="14" t="s">
        <v>125</v>
      </c>
      <c r="AW227" s="14" t="s">
        <v>35</v>
      </c>
      <c r="AX227" s="14" t="s">
        <v>80</v>
      </c>
      <c r="AY227" s="220" t="s">
        <v>118</v>
      </c>
    </row>
    <row r="228" spans="1:65" s="2" customFormat="1" ht="24.2" customHeight="1">
      <c r="A228" s="36"/>
      <c r="B228" s="37"/>
      <c r="C228" s="180" t="s">
        <v>373</v>
      </c>
      <c r="D228" s="180" t="s">
        <v>120</v>
      </c>
      <c r="E228" s="181" t="s">
        <v>374</v>
      </c>
      <c r="F228" s="182" t="s">
        <v>375</v>
      </c>
      <c r="G228" s="183" t="s">
        <v>123</v>
      </c>
      <c r="H228" s="184">
        <v>1117.25</v>
      </c>
      <c r="I228" s="185"/>
      <c r="J228" s="186">
        <f>ROUND(I228*H228,2)</f>
        <v>0</v>
      </c>
      <c r="K228" s="182" t="s">
        <v>124</v>
      </c>
      <c r="L228" s="41"/>
      <c r="M228" s="187" t="s">
        <v>19</v>
      </c>
      <c r="N228" s="188" t="s">
        <v>44</v>
      </c>
      <c r="O228" s="66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125</v>
      </c>
      <c r="AT228" s="191" t="s">
        <v>120</v>
      </c>
      <c r="AU228" s="191" t="s">
        <v>82</v>
      </c>
      <c r="AY228" s="19" t="s">
        <v>118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80</v>
      </c>
      <c r="BK228" s="192">
        <f>ROUND(I228*H228,2)</f>
        <v>0</v>
      </c>
      <c r="BL228" s="19" t="s">
        <v>125</v>
      </c>
      <c r="BM228" s="191" t="s">
        <v>376</v>
      </c>
    </row>
    <row r="229" spans="1:65" s="2" customFormat="1" ht="11.25">
      <c r="A229" s="36"/>
      <c r="B229" s="37"/>
      <c r="C229" s="38"/>
      <c r="D229" s="193" t="s">
        <v>127</v>
      </c>
      <c r="E229" s="38"/>
      <c r="F229" s="194" t="s">
        <v>377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127</v>
      </c>
      <c r="AU229" s="19" t="s">
        <v>82</v>
      </c>
    </row>
    <row r="230" spans="1:65" s="15" customFormat="1" ht="11.25">
      <c r="B230" s="231"/>
      <c r="C230" s="232"/>
      <c r="D230" s="200" t="s">
        <v>129</v>
      </c>
      <c r="E230" s="233" t="s">
        <v>19</v>
      </c>
      <c r="F230" s="234" t="s">
        <v>378</v>
      </c>
      <c r="G230" s="232"/>
      <c r="H230" s="233" t="s">
        <v>19</v>
      </c>
      <c r="I230" s="235"/>
      <c r="J230" s="232"/>
      <c r="K230" s="232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129</v>
      </c>
      <c r="AU230" s="240" t="s">
        <v>82</v>
      </c>
      <c r="AV230" s="15" t="s">
        <v>80</v>
      </c>
      <c r="AW230" s="15" t="s">
        <v>35</v>
      </c>
      <c r="AX230" s="15" t="s">
        <v>73</v>
      </c>
      <c r="AY230" s="240" t="s">
        <v>118</v>
      </c>
    </row>
    <row r="231" spans="1:65" s="13" customFormat="1" ht="11.25">
      <c r="B231" s="198"/>
      <c r="C231" s="199"/>
      <c r="D231" s="200" t="s">
        <v>129</v>
      </c>
      <c r="E231" s="201" t="s">
        <v>19</v>
      </c>
      <c r="F231" s="202" t="s">
        <v>379</v>
      </c>
      <c r="G231" s="199"/>
      <c r="H231" s="203">
        <v>944.25</v>
      </c>
      <c r="I231" s="204"/>
      <c r="J231" s="199"/>
      <c r="K231" s="199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129</v>
      </c>
      <c r="AU231" s="209" t="s">
        <v>82</v>
      </c>
      <c r="AV231" s="13" t="s">
        <v>82</v>
      </c>
      <c r="AW231" s="13" t="s">
        <v>35</v>
      </c>
      <c r="AX231" s="13" t="s">
        <v>73</v>
      </c>
      <c r="AY231" s="209" t="s">
        <v>118</v>
      </c>
    </row>
    <row r="232" spans="1:65" s="13" customFormat="1" ht="11.25">
      <c r="B232" s="198"/>
      <c r="C232" s="199"/>
      <c r="D232" s="200" t="s">
        <v>129</v>
      </c>
      <c r="E232" s="201" t="s">
        <v>19</v>
      </c>
      <c r="F232" s="202" t="s">
        <v>365</v>
      </c>
      <c r="G232" s="199"/>
      <c r="H232" s="203">
        <v>73</v>
      </c>
      <c r="I232" s="204"/>
      <c r="J232" s="199"/>
      <c r="K232" s="199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129</v>
      </c>
      <c r="AU232" s="209" t="s">
        <v>82</v>
      </c>
      <c r="AV232" s="13" t="s">
        <v>82</v>
      </c>
      <c r="AW232" s="13" t="s">
        <v>35</v>
      </c>
      <c r="AX232" s="13" t="s">
        <v>73</v>
      </c>
      <c r="AY232" s="209" t="s">
        <v>118</v>
      </c>
    </row>
    <row r="233" spans="1:65" s="13" customFormat="1" ht="11.25">
      <c r="B233" s="198"/>
      <c r="C233" s="199"/>
      <c r="D233" s="200" t="s">
        <v>129</v>
      </c>
      <c r="E233" s="201" t="s">
        <v>19</v>
      </c>
      <c r="F233" s="202" t="s">
        <v>366</v>
      </c>
      <c r="G233" s="199"/>
      <c r="H233" s="203">
        <v>100</v>
      </c>
      <c r="I233" s="204"/>
      <c r="J233" s="199"/>
      <c r="K233" s="199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129</v>
      </c>
      <c r="AU233" s="209" t="s">
        <v>82</v>
      </c>
      <c r="AV233" s="13" t="s">
        <v>82</v>
      </c>
      <c r="AW233" s="13" t="s">
        <v>35</v>
      </c>
      <c r="AX233" s="13" t="s">
        <v>73</v>
      </c>
      <c r="AY233" s="209" t="s">
        <v>118</v>
      </c>
    </row>
    <row r="234" spans="1:65" s="14" customFormat="1" ht="11.25">
      <c r="B234" s="210"/>
      <c r="C234" s="211"/>
      <c r="D234" s="200" t="s">
        <v>129</v>
      </c>
      <c r="E234" s="212" t="s">
        <v>19</v>
      </c>
      <c r="F234" s="213" t="s">
        <v>195</v>
      </c>
      <c r="G234" s="211"/>
      <c r="H234" s="214">
        <v>1117.25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129</v>
      </c>
      <c r="AU234" s="220" t="s">
        <v>82</v>
      </c>
      <c r="AV234" s="14" t="s">
        <v>125</v>
      </c>
      <c r="AW234" s="14" t="s">
        <v>35</v>
      </c>
      <c r="AX234" s="14" t="s">
        <v>80</v>
      </c>
      <c r="AY234" s="220" t="s">
        <v>118</v>
      </c>
    </row>
    <row r="235" spans="1:65" s="2" customFormat="1" ht="24.2" customHeight="1">
      <c r="A235" s="36"/>
      <c r="B235" s="37"/>
      <c r="C235" s="180" t="s">
        <v>380</v>
      </c>
      <c r="D235" s="180" t="s">
        <v>120</v>
      </c>
      <c r="E235" s="181" t="s">
        <v>381</v>
      </c>
      <c r="F235" s="182" t="s">
        <v>382</v>
      </c>
      <c r="G235" s="183" t="s">
        <v>123</v>
      </c>
      <c r="H235" s="184">
        <v>110.5</v>
      </c>
      <c r="I235" s="185"/>
      <c r="J235" s="186">
        <f>ROUND(I235*H235,2)</f>
        <v>0</v>
      </c>
      <c r="K235" s="182" t="s">
        <v>124</v>
      </c>
      <c r="L235" s="41"/>
      <c r="M235" s="187" t="s">
        <v>19</v>
      </c>
      <c r="N235" s="188" t="s">
        <v>44</v>
      </c>
      <c r="O235" s="66"/>
      <c r="P235" s="189">
        <f>O235*H235</f>
        <v>0</v>
      </c>
      <c r="Q235" s="189">
        <v>0.29160000000000003</v>
      </c>
      <c r="R235" s="189">
        <f>Q235*H235</f>
        <v>32.221800000000002</v>
      </c>
      <c r="S235" s="189">
        <v>0</v>
      </c>
      <c r="T235" s="19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125</v>
      </c>
      <c r="AT235" s="191" t="s">
        <v>120</v>
      </c>
      <c r="AU235" s="191" t="s">
        <v>82</v>
      </c>
      <c r="AY235" s="19" t="s">
        <v>118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80</v>
      </c>
      <c r="BK235" s="192">
        <f>ROUND(I235*H235,2)</f>
        <v>0</v>
      </c>
      <c r="BL235" s="19" t="s">
        <v>125</v>
      </c>
      <c r="BM235" s="191" t="s">
        <v>383</v>
      </c>
    </row>
    <row r="236" spans="1:65" s="2" customFormat="1" ht="11.25">
      <c r="A236" s="36"/>
      <c r="B236" s="37"/>
      <c r="C236" s="38"/>
      <c r="D236" s="193" t="s">
        <v>127</v>
      </c>
      <c r="E236" s="38"/>
      <c r="F236" s="194" t="s">
        <v>384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127</v>
      </c>
      <c r="AU236" s="19" t="s">
        <v>82</v>
      </c>
    </row>
    <row r="237" spans="1:65" s="13" customFormat="1" ht="11.25">
      <c r="B237" s="198"/>
      <c r="C237" s="199"/>
      <c r="D237" s="200" t="s">
        <v>129</v>
      </c>
      <c r="E237" s="201" t="s">
        <v>19</v>
      </c>
      <c r="F237" s="202" t="s">
        <v>385</v>
      </c>
      <c r="G237" s="199"/>
      <c r="H237" s="203">
        <v>110.5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129</v>
      </c>
      <c r="AU237" s="209" t="s">
        <v>82</v>
      </c>
      <c r="AV237" s="13" t="s">
        <v>82</v>
      </c>
      <c r="AW237" s="13" t="s">
        <v>35</v>
      </c>
      <c r="AX237" s="13" t="s">
        <v>73</v>
      </c>
      <c r="AY237" s="209" t="s">
        <v>118</v>
      </c>
    </row>
    <row r="238" spans="1:65" s="2" customFormat="1" ht="16.5" customHeight="1">
      <c r="A238" s="36"/>
      <c r="B238" s="37"/>
      <c r="C238" s="180" t="s">
        <v>386</v>
      </c>
      <c r="D238" s="180" t="s">
        <v>120</v>
      </c>
      <c r="E238" s="181" t="s">
        <v>387</v>
      </c>
      <c r="F238" s="182" t="s">
        <v>388</v>
      </c>
      <c r="G238" s="183" t="s">
        <v>188</v>
      </c>
      <c r="H238" s="184">
        <v>49.503999999999998</v>
      </c>
      <c r="I238" s="185"/>
      <c r="J238" s="186">
        <f>ROUND(I238*H238,2)</f>
        <v>0</v>
      </c>
      <c r="K238" s="182" t="s">
        <v>124</v>
      </c>
      <c r="L238" s="41"/>
      <c r="M238" s="187" t="s">
        <v>19</v>
      </c>
      <c r="N238" s="188" t="s">
        <v>44</v>
      </c>
      <c r="O238" s="6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125</v>
      </c>
      <c r="AT238" s="191" t="s">
        <v>120</v>
      </c>
      <c r="AU238" s="191" t="s">
        <v>82</v>
      </c>
      <c r="AY238" s="19" t="s">
        <v>118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125</v>
      </c>
      <c r="BM238" s="191" t="s">
        <v>389</v>
      </c>
    </row>
    <row r="239" spans="1:65" s="2" customFormat="1" ht="11.25">
      <c r="A239" s="36"/>
      <c r="B239" s="37"/>
      <c r="C239" s="38"/>
      <c r="D239" s="193" t="s">
        <v>127</v>
      </c>
      <c r="E239" s="38"/>
      <c r="F239" s="194" t="s">
        <v>390</v>
      </c>
      <c r="G239" s="38"/>
      <c r="H239" s="38"/>
      <c r="I239" s="195"/>
      <c r="J239" s="38"/>
      <c r="K239" s="38"/>
      <c r="L239" s="41"/>
      <c r="M239" s="196"/>
      <c r="N239" s="197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127</v>
      </c>
      <c r="AU239" s="19" t="s">
        <v>82</v>
      </c>
    </row>
    <row r="240" spans="1:65" s="13" customFormat="1" ht="11.25">
      <c r="B240" s="198"/>
      <c r="C240" s="199"/>
      <c r="D240" s="200" t="s">
        <v>129</v>
      </c>
      <c r="E240" s="201" t="s">
        <v>19</v>
      </c>
      <c r="F240" s="202" t="s">
        <v>391</v>
      </c>
      <c r="G240" s="199"/>
      <c r="H240" s="203">
        <v>49.503999999999998</v>
      </c>
      <c r="I240" s="204"/>
      <c r="J240" s="199"/>
      <c r="K240" s="199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129</v>
      </c>
      <c r="AU240" s="209" t="s">
        <v>82</v>
      </c>
      <c r="AV240" s="13" t="s">
        <v>82</v>
      </c>
      <c r="AW240" s="13" t="s">
        <v>35</v>
      </c>
      <c r="AX240" s="13" t="s">
        <v>73</v>
      </c>
      <c r="AY240" s="209" t="s">
        <v>118</v>
      </c>
    </row>
    <row r="241" spans="1:65" s="12" customFormat="1" ht="22.9" customHeight="1">
      <c r="B241" s="164"/>
      <c r="C241" s="165"/>
      <c r="D241" s="166" t="s">
        <v>72</v>
      </c>
      <c r="E241" s="178" t="s">
        <v>160</v>
      </c>
      <c r="F241" s="178" t="s">
        <v>392</v>
      </c>
      <c r="G241" s="165"/>
      <c r="H241" s="165"/>
      <c r="I241" s="168"/>
      <c r="J241" s="179">
        <f>BK241</f>
        <v>0</v>
      </c>
      <c r="K241" s="165"/>
      <c r="L241" s="170"/>
      <c r="M241" s="171"/>
      <c r="N241" s="172"/>
      <c r="O241" s="172"/>
      <c r="P241" s="173">
        <f>SUM(P242:P254)</f>
        <v>0</v>
      </c>
      <c r="Q241" s="172"/>
      <c r="R241" s="173">
        <f>SUM(R242:R254)</f>
        <v>1.2774640000000002</v>
      </c>
      <c r="S241" s="172"/>
      <c r="T241" s="174">
        <f>SUM(T242:T254)</f>
        <v>0</v>
      </c>
      <c r="AR241" s="175" t="s">
        <v>80</v>
      </c>
      <c r="AT241" s="176" t="s">
        <v>72</v>
      </c>
      <c r="AU241" s="176" t="s">
        <v>80</v>
      </c>
      <c r="AY241" s="175" t="s">
        <v>118</v>
      </c>
      <c r="BK241" s="177">
        <f>SUM(BK242:BK254)</f>
        <v>0</v>
      </c>
    </row>
    <row r="242" spans="1:65" s="2" customFormat="1" ht="21.75" customHeight="1">
      <c r="A242" s="36"/>
      <c r="B242" s="37"/>
      <c r="C242" s="180" t="s">
        <v>393</v>
      </c>
      <c r="D242" s="180" t="s">
        <v>120</v>
      </c>
      <c r="E242" s="181" t="s">
        <v>394</v>
      </c>
      <c r="F242" s="182" t="s">
        <v>395</v>
      </c>
      <c r="G242" s="183" t="s">
        <v>294</v>
      </c>
      <c r="H242" s="184">
        <v>221</v>
      </c>
      <c r="I242" s="185"/>
      <c r="J242" s="186">
        <f>ROUND(I242*H242,2)</f>
        <v>0</v>
      </c>
      <c r="K242" s="182" t="s">
        <v>124</v>
      </c>
      <c r="L242" s="41"/>
      <c r="M242" s="187" t="s">
        <v>19</v>
      </c>
      <c r="N242" s="188" t="s">
        <v>44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125</v>
      </c>
      <c r="AT242" s="191" t="s">
        <v>120</v>
      </c>
      <c r="AU242" s="191" t="s">
        <v>82</v>
      </c>
      <c r="AY242" s="19" t="s">
        <v>118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80</v>
      </c>
      <c r="BK242" s="192">
        <f>ROUND(I242*H242,2)</f>
        <v>0</v>
      </c>
      <c r="BL242" s="19" t="s">
        <v>125</v>
      </c>
      <c r="BM242" s="191" t="s">
        <v>396</v>
      </c>
    </row>
    <row r="243" spans="1:65" s="2" customFormat="1" ht="11.25">
      <c r="A243" s="36"/>
      <c r="B243" s="37"/>
      <c r="C243" s="38"/>
      <c r="D243" s="193" t="s">
        <v>127</v>
      </c>
      <c r="E243" s="38"/>
      <c r="F243" s="194" t="s">
        <v>397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127</v>
      </c>
      <c r="AU243" s="19" t="s">
        <v>82</v>
      </c>
    </row>
    <row r="244" spans="1:65" s="13" customFormat="1" ht="11.25">
      <c r="B244" s="198"/>
      <c r="C244" s="199"/>
      <c r="D244" s="200" t="s">
        <v>129</v>
      </c>
      <c r="E244" s="201" t="s">
        <v>19</v>
      </c>
      <c r="F244" s="202" t="s">
        <v>398</v>
      </c>
      <c r="G244" s="199"/>
      <c r="H244" s="203">
        <v>221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129</v>
      </c>
      <c r="AU244" s="209" t="s">
        <v>82</v>
      </c>
      <c r="AV244" s="13" t="s">
        <v>82</v>
      </c>
      <c r="AW244" s="13" t="s">
        <v>35</v>
      </c>
      <c r="AX244" s="13" t="s">
        <v>73</v>
      </c>
      <c r="AY244" s="209" t="s">
        <v>118</v>
      </c>
    </row>
    <row r="245" spans="1:65" s="14" customFormat="1" ht="11.25">
      <c r="B245" s="210"/>
      <c r="C245" s="211"/>
      <c r="D245" s="200" t="s">
        <v>129</v>
      </c>
      <c r="E245" s="212" t="s">
        <v>19</v>
      </c>
      <c r="F245" s="213" t="s">
        <v>195</v>
      </c>
      <c r="G245" s="211"/>
      <c r="H245" s="214">
        <v>221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129</v>
      </c>
      <c r="AU245" s="220" t="s">
        <v>82</v>
      </c>
      <c r="AV245" s="14" t="s">
        <v>125</v>
      </c>
      <c r="AW245" s="14" t="s">
        <v>35</v>
      </c>
      <c r="AX245" s="14" t="s">
        <v>80</v>
      </c>
      <c r="AY245" s="220" t="s">
        <v>118</v>
      </c>
    </row>
    <row r="246" spans="1:65" s="2" customFormat="1" ht="24.2" customHeight="1">
      <c r="A246" s="36"/>
      <c r="B246" s="37"/>
      <c r="C246" s="221" t="s">
        <v>399</v>
      </c>
      <c r="D246" s="221" t="s">
        <v>267</v>
      </c>
      <c r="E246" s="222" t="s">
        <v>400</v>
      </c>
      <c r="F246" s="223" t="s">
        <v>401</v>
      </c>
      <c r="G246" s="224" t="s">
        <v>294</v>
      </c>
      <c r="H246" s="225">
        <v>232.05</v>
      </c>
      <c r="I246" s="226"/>
      <c r="J246" s="227">
        <f>ROUND(I246*H246,2)</f>
        <v>0</v>
      </c>
      <c r="K246" s="223" t="s">
        <v>124</v>
      </c>
      <c r="L246" s="228"/>
      <c r="M246" s="229" t="s">
        <v>19</v>
      </c>
      <c r="N246" s="230" t="s">
        <v>44</v>
      </c>
      <c r="O246" s="66"/>
      <c r="P246" s="189">
        <f>O246*H246</f>
        <v>0</v>
      </c>
      <c r="Q246" s="189">
        <v>4.8000000000000001E-4</v>
      </c>
      <c r="R246" s="189">
        <f>Q246*H246</f>
        <v>0.11138400000000001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160</v>
      </c>
      <c r="AT246" s="191" t="s">
        <v>267</v>
      </c>
      <c r="AU246" s="191" t="s">
        <v>82</v>
      </c>
      <c r="AY246" s="19" t="s">
        <v>118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80</v>
      </c>
      <c r="BK246" s="192">
        <f>ROUND(I246*H246,2)</f>
        <v>0</v>
      </c>
      <c r="BL246" s="19" t="s">
        <v>125</v>
      </c>
      <c r="BM246" s="191" t="s">
        <v>402</v>
      </c>
    </row>
    <row r="247" spans="1:65" s="13" customFormat="1" ht="11.25">
      <c r="B247" s="198"/>
      <c r="C247" s="199"/>
      <c r="D247" s="200" t="s">
        <v>129</v>
      </c>
      <c r="E247" s="201" t="s">
        <v>19</v>
      </c>
      <c r="F247" s="202" t="s">
        <v>403</v>
      </c>
      <c r="G247" s="199"/>
      <c r="H247" s="203">
        <v>232.05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129</v>
      </c>
      <c r="AU247" s="209" t="s">
        <v>82</v>
      </c>
      <c r="AV247" s="13" t="s">
        <v>82</v>
      </c>
      <c r="AW247" s="13" t="s">
        <v>35</v>
      </c>
      <c r="AX247" s="13" t="s">
        <v>73</v>
      </c>
      <c r="AY247" s="209" t="s">
        <v>118</v>
      </c>
    </row>
    <row r="248" spans="1:65" s="14" customFormat="1" ht="11.25">
      <c r="B248" s="210"/>
      <c r="C248" s="211"/>
      <c r="D248" s="200" t="s">
        <v>129</v>
      </c>
      <c r="E248" s="212" t="s">
        <v>19</v>
      </c>
      <c r="F248" s="213" t="s">
        <v>195</v>
      </c>
      <c r="G248" s="211"/>
      <c r="H248" s="214">
        <v>232.05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129</v>
      </c>
      <c r="AU248" s="220" t="s">
        <v>82</v>
      </c>
      <c r="AV248" s="14" t="s">
        <v>125</v>
      </c>
      <c r="AW248" s="14" t="s">
        <v>35</v>
      </c>
      <c r="AX248" s="14" t="s">
        <v>80</v>
      </c>
      <c r="AY248" s="220" t="s">
        <v>118</v>
      </c>
    </row>
    <row r="249" spans="1:65" s="2" customFormat="1" ht="16.5" customHeight="1">
      <c r="A249" s="36"/>
      <c r="B249" s="37"/>
      <c r="C249" s="180" t="s">
        <v>404</v>
      </c>
      <c r="D249" s="180" t="s">
        <v>120</v>
      </c>
      <c r="E249" s="181" t="s">
        <v>405</v>
      </c>
      <c r="F249" s="182" t="s">
        <v>406</v>
      </c>
      <c r="G249" s="183" t="s">
        <v>138</v>
      </c>
      <c r="H249" s="184">
        <v>1</v>
      </c>
      <c r="I249" s="185"/>
      <c r="J249" s="186">
        <f>ROUND(I249*H249,2)</f>
        <v>0</v>
      </c>
      <c r="K249" s="182" t="s">
        <v>124</v>
      </c>
      <c r="L249" s="41"/>
      <c r="M249" s="187" t="s">
        <v>19</v>
      </c>
      <c r="N249" s="188" t="s">
        <v>44</v>
      </c>
      <c r="O249" s="66"/>
      <c r="P249" s="189">
        <f>O249*H249</f>
        <v>0</v>
      </c>
      <c r="Q249" s="189">
        <v>0.54391999999999996</v>
      </c>
      <c r="R249" s="189">
        <f>Q249*H249</f>
        <v>0.54391999999999996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125</v>
      </c>
      <c r="AT249" s="191" t="s">
        <v>120</v>
      </c>
      <c r="AU249" s="191" t="s">
        <v>82</v>
      </c>
      <c r="AY249" s="19" t="s">
        <v>118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80</v>
      </c>
      <c r="BK249" s="192">
        <f>ROUND(I249*H249,2)</f>
        <v>0</v>
      </c>
      <c r="BL249" s="19" t="s">
        <v>125</v>
      </c>
      <c r="BM249" s="191" t="s">
        <v>407</v>
      </c>
    </row>
    <row r="250" spans="1:65" s="2" customFormat="1" ht="11.25">
      <c r="A250" s="36"/>
      <c r="B250" s="37"/>
      <c r="C250" s="38"/>
      <c r="D250" s="193" t="s">
        <v>127</v>
      </c>
      <c r="E250" s="38"/>
      <c r="F250" s="194" t="s">
        <v>408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127</v>
      </c>
      <c r="AU250" s="19" t="s">
        <v>82</v>
      </c>
    </row>
    <row r="251" spans="1:65" s="13" customFormat="1" ht="11.25">
      <c r="B251" s="198"/>
      <c r="C251" s="199"/>
      <c r="D251" s="200" t="s">
        <v>129</v>
      </c>
      <c r="E251" s="201" t="s">
        <v>19</v>
      </c>
      <c r="F251" s="202" t="s">
        <v>409</v>
      </c>
      <c r="G251" s="199"/>
      <c r="H251" s="203">
        <v>1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129</v>
      </c>
      <c r="AU251" s="209" t="s">
        <v>82</v>
      </c>
      <c r="AV251" s="13" t="s">
        <v>82</v>
      </c>
      <c r="AW251" s="13" t="s">
        <v>35</v>
      </c>
      <c r="AX251" s="13" t="s">
        <v>73</v>
      </c>
      <c r="AY251" s="209" t="s">
        <v>118</v>
      </c>
    </row>
    <row r="252" spans="1:65" s="14" customFormat="1" ht="11.25">
      <c r="B252" s="210"/>
      <c r="C252" s="211"/>
      <c r="D252" s="200" t="s">
        <v>129</v>
      </c>
      <c r="E252" s="212" t="s">
        <v>19</v>
      </c>
      <c r="F252" s="213" t="s">
        <v>195</v>
      </c>
      <c r="G252" s="211"/>
      <c r="H252" s="214">
        <v>1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129</v>
      </c>
      <c r="AU252" s="220" t="s">
        <v>82</v>
      </c>
      <c r="AV252" s="14" t="s">
        <v>125</v>
      </c>
      <c r="AW252" s="14" t="s">
        <v>35</v>
      </c>
      <c r="AX252" s="14" t="s">
        <v>80</v>
      </c>
      <c r="AY252" s="220" t="s">
        <v>118</v>
      </c>
    </row>
    <row r="253" spans="1:65" s="2" customFormat="1" ht="24.2" customHeight="1">
      <c r="A253" s="36"/>
      <c r="B253" s="37"/>
      <c r="C253" s="180" t="s">
        <v>410</v>
      </c>
      <c r="D253" s="180" t="s">
        <v>120</v>
      </c>
      <c r="E253" s="181" t="s">
        <v>411</v>
      </c>
      <c r="F253" s="182" t="s">
        <v>412</v>
      </c>
      <c r="G253" s="183" t="s">
        <v>138</v>
      </c>
      <c r="H253" s="184">
        <v>2</v>
      </c>
      <c r="I253" s="185"/>
      <c r="J253" s="186">
        <f>ROUND(I253*H253,2)</f>
        <v>0</v>
      </c>
      <c r="K253" s="182" t="s">
        <v>124</v>
      </c>
      <c r="L253" s="41"/>
      <c r="M253" s="187" t="s">
        <v>19</v>
      </c>
      <c r="N253" s="188" t="s">
        <v>44</v>
      </c>
      <c r="O253" s="66"/>
      <c r="P253" s="189">
        <f>O253*H253</f>
        <v>0</v>
      </c>
      <c r="Q253" s="189">
        <v>0.31108000000000002</v>
      </c>
      <c r="R253" s="189">
        <f>Q253*H253</f>
        <v>0.62216000000000005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125</v>
      </c>
      <c r="AT253" s="191" t="s">
        <v>120</v>
      </c>
      <c r="AU253" s="191" t="s">
        <v>82</v>
      </c>
      <c r="AY253" s="19" t="s">
        <v>118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125</v>
      </c>
      <c r="BM253" s="191" t="s">
        <v>413</v>
      </c>
    </row>
    <row r="254" spans="1:65" s="2" customFormat="1" ht="11.25">
      <c r="A254" s="36"/>
      <c r="B254" s="37"/>
      <c r="C254" s="38"/>
      <c r="D254" s="193" t="s">
        <v>127</v>
      </c>
      <c r="E254" s="38"/>
      <c r="F254" s="194" t="s">
        <v>414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127</v>
      </c>
      <c r="AU254" s="19" t="s">
        <v>82</v>
      </c>
    </row>
    <row r="255" spans="1:65" s="12" customFormat="1" ht="22.9" customHeight="1">
      <c r="B255" s="164"/>
      <c r="C255" s="165"/>
      <c r="D255" s="166" t="s">
        <v>72</v>
      </c>
      <c r="E255" s="178" t="s">
        <v>165</v>
      </c>
      <c r="F255" s="178" t="s">
        <v>415</v>
      </c>
      <c r="G255" s="165"/>
      <c r="H255" s="165"/>
      <c r="I255" s="168"/>
      <c r="J255" s="179">
        <f>BK255</f>
        <v>0</v>
      </c>
      <c r="K255" s="165"/>
      <c r="L255" s="170"/>
      <c r="M255" s="171"/>
      <c r="N255" s="172"/>
      <c r="O255" s="172"/>
      <c r="P255" s="173">
        <f>SUM(P256:P272)</f>
        <v>0</v>
      </c>
      <c r="Q255" s="172"/>
      <c r="R255" s="173">
        <f>SUM(R256:R272)</f>
        <v>23.285674999999998</v>
      </c>
      <c r="S255" s="172"/>
      <c r="T255" s="174">
        <f>SUM(T256:T272)</f>
        <v>0</v>
      </c>
      <c r="AR255" s="175" t="s">
        <v>80</v>
      </c>
      <c r="AT255" s="176" t="s">
        <v>72</v>
      </c>
      <c r="AU255" s="176" t="s">
        <v>80</v>
      </c>
      <c r="AY255" s="175" t="s">
        <v>118</v>
      </c>
      <c r="BK255" s="177">
        <f>SUM(BK256:BK272)</f>
        <v>0</v>
      </c>
    </row>
    <row r="256" spans="1:65" s="2" customFormat="1" ht="24.2" customHeight="1">
      <c r="A256" s="36"/>
      <c r="B256" s="37"/>
      <c r="C256" s="180" t="s">
        <v>416</v>
      </c>
      <c r="D256" s="180" t="s">
        <v>120</v>
      </c>
      <c r="E256" s="181" t="s">
        <v>417</v>
      </c>
      <c r="F256" s="182" t="s">
        <v>418</v>
      </c>
      <c r="G256" s="183" t="s">
        <v>294</v>
      </c>
      <c r="H256" s="184">
        <v>98</v>
      </c>
      <c r="I256" s="185"/>
      <c r="J256" s="186">
        <f>ROUND(I256*H256,2)</f>
        <v>0</v>
      </c>
      <c r="K256" s="182" t="s">
        <v>124</v>
      </c>
      <c r="L256" s="41"/>
      <c r="M256" s="187" t="s">
        <v>19</v>
      </c>
      <c r="N256" s="188" t="s">
        <v>44</v>
      </c>
      <c r="O256" s="66"/>
      <c r="P256" s="189">
        <f>O256*H256</f>
        <v>0</v>
      </c>
      <c r="Q256" s="189">
        <v>0.15540000000000001</v>
      </c>
      <c r="R256" s="189">
        <f>Q256*H256</f>
        <v>15.229200000000001</v>
      </c>
      <c r="S256" s="189">
        <v>0</v>
      </c>
      <c r="T256" s="19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1" t="s">
        <v>125</v>
      </c>
      <c r="AT256" s="191" t="s">
        <v>120</v>
      </c>
      <c r="AU256" s="191" t="s">
        <v>82</v>
      </c>
      <c r="AY256" s="19" t="s">
        <v>118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80</v>
      </c>
      <c r="BK256" s="192">
        <f>ROUND(I256*H256,2)</f>
        <v>0</v>
      </c>
      <c r="BL256" s="19" t="s">
        <v>125</v>
      </c>
      <c r="BM256" s="191" t="s">
        <v>419</v>
      </c>
    </row>
    <row r="257" spans="1:65" s="2" customFormat="1" ht="11.25">
      <c r="A257" s="36"/>
      <c r="B257" s="37"/>
      <c r="C257" s="38"/>
      <c r="D257" s="193" t="s">
        <v>127</v>
      </c>
      <c r="E257" s="38"/>
      <c r="F257" s="194" t="s">
        <v>420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127</v>
      </c>
      <c r="AU257" s="19" t="s">
        <v>82</v>
      </c>
    </row>
    <row r="258" spans="1:65" s="13" customFormat="1" ht="11.25">
      <c r="B258" s="198"/>
      <c r="C258" s="199"/>
      <c r="D258" s="200" t="s">
        <v>129</v>
      </c>
      <c r="E258" s="201" t="s">
        <v>19</v>
      </c>
      <c r="F258" s="202" t="s">
        <v>421</v>
      </c>
      <c r="G258" s="199"/>
      <c r="H258" s="203">
        <v>48</v>
      </c>
      <c r="I258" s="204"/>
      <c r="J258" s="199"/>
      <c r="K258" s="199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129</v>
      </c>
      <c r="AU258" s="209" t="s">
        <v>82</v>
      </c>
      <c r="AV258" s="13" t="s">
        <v>82</v>
      </c>
      <c r="AW258" s="13" t="s">
        <v>35</v>
      </c>
      <c r="AX258" s="13" t="s">
        <v>73</v>
      </c>
      <c r="AY258" s="209" t="s">
        <v>118</v>
      </c>
    </row>
    <row r="259" spans="1:65" s="13" customFormat="1" ht="11.25">
      <c r="B259" s="198"/>
      <c r="C259" s="199"/>
      <c r="D259" s="200" t="s">
        <v>129</v>
      </c>
      <c r="E259" s="201" t="s">
        <v>19</v>
      </c>
      <c r="F259" s="202" t="s">
        <v>422</v>
      </c>
      <c r="G259" s="199"/>
      <c r="H259" s="203">
        <v>50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129</v>
      </c>
      <c r="AU259" s="209" t="s">
        <v>82</v>
      </c>
      <c r="AV259" s="13" t="s">
        <v>82</v>
      </c>
      <c r="AW259" s="13" t="s">
        <v>35</v>
      </c>
      <c r="AX259" s="13" t="s">
        <v>73</v>
      </c>
      <c r="AY259" s="209" t="s">
        <v>118</v>
      </c>
    </row>
    <row r="260" spans="1:65" s="14" customFormat="1" ht="11.25">
      <c r="B260" s="210"/>
      <c r="C260" s="211"/>
      <c r="D260" s="200" t="s">
        <v>129</v>
      </c>
      <c r="E260" s="212" t="s">
        <v>19</v>
      </c>
      <c r="F260" s="213" t="s">
        <v>195</v>
      </c>
      <c r="G260" s="211"/>
      <c r="H260" s="214">
        <v>98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129</v>
      </c>
      <c r="AU260" s="220" t="s">
        <v>82</v>
      </c>
      <c r="AV260" s="14" t="s">
        <v>125</v>
      </c>
      <c r="AW260" s="14" t="s">
        <v>35</v>
      </c>
      <c r="AX260" s="14" t="s">
        <v>80</v>
      </c>
      <c r="AY260" s="220" t="s">
        <v>118</v>
      </c>
    </row>
    <row r="261" spans="1:65" s="2" customFormat="1" ht="16.5" customHeight="1">
      <c r="A261" s="36"/>
      <c r="B261" s="37"/>
      <c r="C261" s="221" t="s">
        <v>423</v>
      </c>
      <c r="D261" s="221" t="s">
        <v>267</v>
      </c>
      <c r="E261" s="222" t="s">
        <v>424</v>
      </c>
      <c r="F261" s="223" t="s">
        <v>425</v>
      </c>
      <c r="G261" s="224" t="s">
        <v>138</v>
      </c>
      <c r="H261" s="225">
        <v>98</v>
      </c>
      <c r="I261" s="226"/>
      <c r="J261" s="227">
        <f>ROUND(I261*H261,2)</f>
        <v>0</v>
      </c>
      <c r="K261" s="223" t="s">
        <v>19</v>
      </c>
      <c r="L261" s="228"/>
      <c r="M261" s="229" t="s">
        <v>19</v>
      </c>
      <c r="N261" s="230" t="s">
        <v>44</v>
      </c>
      <c r="O261" s="66"/>
      <c r="P261" s="189">
        <f>O261*H261</f>
        <v>0</v>
      </c>
      <c r="Q261" s="189">
        <v>8.2100000000000006E-2</v>
      </c>
      <c r="R261" s="189">
        <f>Q261*H261</f>
        <v>8.0457999999999998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160</v>
      </c>
      <c r="AT261" s="191" t="s">
        <v>267</v>
      </c>
      <c r="AU261" s="191" t="s">
        <v>82</v>
      </c>
      <c r="AY261" s="19" t="s">
        <v>118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125</v>
      </c>
      <c r="BM261" s="191" t="s">
        <v>426</v>
      </c>
    </row>
    <row r="262" spans="1:65" s="13" customFormat="1" ht="11.25">
      <c r="B262" s="198"/>
      <c r="C262" s="199"/>
      <c r="D262" s="200" t="s">
        <v>129</v>
      </c>
      <c r="E262" s="201" t="s">
        <v>19</v>
      </c>
      <c r="F262" s="202" t="s">
        <v>421</v>
      </c>
      <c r="G262" s="199"/>
      <c r="H262" s="203">
        <v>48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129</v>
      </c>
      <c r="AU262" s="209" t="s">
        <v>82</v>
      </c>
      <c r="AV262" s="13" t="s">
        <v>82</v>
      </c>
      <c r="AW262" s="13" t="s">
        <v>35</v>
      </c>
      <c r="AX262" s="13" t="s">
        <v>73</v>
      </c>
      <c r="AY262" s="209" t="s">
        <v>118</v>
      </c>
    </row>
    <row r="263" spans="1:65" s="13" customFormat="1" ht="11.25">
      <c r="B263" s="198"/>
      <c r="C263" s="199"/>
      <c r="D263" s="200" t="s">
        <v>129</v>
      </c>
      <c r="E263" s="201" t="s">
        <v>19</v>
      </c>
      <c r="F263" s="202" t="s">
        <v>422</v>
      </c>
      <c r="G263" s="199"/>
      <c r="H263" s="203">
        <v>50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129</v>
      </c>
      <c r="AU263" s="209" t="s">
        <v>82</v>
      </c>
      <c r="AV263" s="13" t="s">
        <v>82</v>
      </c>
      <c r="AW263" s="13" t="s">
        <v>35</v>
      </c>
      <c r="AX263" s="13" t="s">
        <v>73</v>
      </c>
      <c r="AY263" s="209" t="s">
        <v>118</v>
      </c>
    </row>
    <row r="264" spans="1:65" s="14" customFormat="1" ht="11.25">
      <c r="B264" s="210"/>
      <c r="C264" s="211"/>
      <c r="D264" s="200" t="s">
        <v>129</v>
      </c>
      <c r="E264" s="212" t="s">
        <v>19</v>
      </c>
      <c r="F264" s="213" t="s">
        <v>195</v>
      </c>
      <c r="G264" s="211"/>
      <c r="H264" s="214">
        <v>98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129</v>
      </c>
      <c r="AU264" s="220" t="s">
        <v>82</v>
      </c>
      <c r="AV264" s="14" t="s">
        <v>125</v>
      </c>
      <c r="AW264" s="14" t="s">
        <v>35</v>
      </c>
      <c r="AX264" s="14" t="s">
        <v>80</v>
      </c>
      <c r="AY264" s="220" t="s">
        <v>118</v>
      </c>
    </row>
    <row r="265" spans="1:65" s="2" customFormat="1" ht="33" customHeight="1">
      <c r="A265" s="36"/>
      <c r="B265" s="37"/>
      <c r="C265" s="180" t="s">
        <v>427</v>
      </c>
      <c r="D265" s="180" t="s">
        <v>120</v>
      </c>
      <c r="E265" s="181" t="s">
        <v>428</v>
      </c>
      <c r="F265" s="182" t="s">
        <v>429</v>
      </c>
      <c r="G265" s="183" t="s">
        <v>294</v>
      </c>
      <c r="H265" s="184">
        <v>17.5</v>
      </c>
      <c r="I265" s="185"/>
      <c r="J265" s="186">
        <f>ROUND(I265*H265,2)</f>
        <v>0</v>
      </c>
      <c r="K265" s="182" t="s">
        <v>124</v>
      </c>
      <c r="L265" s="41"/>
      <c r="M265" s="187" t="s">
        <v>19</v>
      </c>
      <c r="N265" s="188" t="s">
        <v>44</v>
      </c>
      <c r="O265" s="66"/>
      <c r="P265" s="189">
        <f>O265*H265</f>
        <v>0</v>
      </c>
      <c r="Q265" s="189">
        <v>6.0999999999999997E-4</v>
      </c>
      <c r="R265" s="189">
        <f>Q265*H265</f>
        <v>1.0674999999999999E-2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125</v>
      </c>
      <c r="AT265" s="191" t="s">
        <v>120</v>
      </c>
      <c r="AU265" s="191" t="s">
        <v>82</v>
      </c>
      <c r="AY265" s="19" t="s">
        <v>118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125</v>
      </c>
      <c r="BM265" s="191" t="s">
        <v>430</v>
      </c>
    </row>
    <row r="266" spans="1:65" s="2" customFormat="1" ht="11.25">
      <c r="A266" s="36"/>
      <c r="B266" s="37"/>
      <c r="C266" s="38"/>
      <c r="D266" s="193" t="s">
        <v>127</v>
      </c>
      <c r="E266" s="38"/>
      <c r="F266" s="194" t="s">
        <v>431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127</v>
      </c>
      <c r="AU266" s="19" t="s">
        <v>82</v>
      </c>
    </row>
    <row r="267" spans="1:65" s="13" customFormat="1" ht="11.25">
      <c r="B267" s="198"/>
      <c r="C267" s="199"/>
      <c r="D267" s="200" t="s">
        <v>129</v>
      </c>
      <c r="E267" s="201" t="s">
        <v>19</v>
      </c>
      <c r="F267" s="202" t="s">
        <v>432</v>
      </c>
      <c r="G267" s="199"/>
      <c r="H267" s="203">
        <v>17.5</v>
      </c>
      <c r="I267" s="204"/>
      <c r="J267" s="199"/>
      <c r="K267" s="199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129</v>
      </c>
      <c r="AU267" s="209" t="s">
        <v>82</v>
      </c>
      <c r="AV267" s="13" t="s">
        <v>82</v>
      </c>
      <c r="AW267" s="13" t="s">
        <v>35</v>
      </c>
      <c r="AX267" s="13" t="s">
        <v>73</v>
      </c>
      <c r="AY267" s="209" t="s">
        <v>118</v>
      </c>
    </row>
    <row r="268" spans="1:65" s="14" customFormat="1" ht="11.25">
      <c r="B268" s="210"/>
      <c r="C268" s="211"/>
      <c r="D268" s="200" t="s">
        <v>129</v>
      </c>
      <c r="E268" s="212" t="s">
        <v>19</v>
      </c>
      <c r="F268" s="213" t="s">
        <v>195</v>
      </c>
      <c r="G268" s="211"/>
      <c r="H268" s="214">
        <v>17.5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129</v>
      </c>
      <c r="AU268" s="220" t="s">
        <v>82</v>
      </c>
      <c r="AV268" s="14" t="s">
        <v>125</v>
      </c>
      <c r="AW268" s="14" t="s">
        <v>35</v>
      </c>
      <c r="AX268" s="14" t="s">
        <v>80</v>
      </c>
      <c r="AY268" s="220" t="s">
        <v>118</v>
      </c>
    </row>
    <row r="269" spans="1:65" s="2" customFormat="1" ht="16.5" customHeight="1">
      <c r="A269" s="36"/>
      <c r="B269" s="37"/>
      <c r="C269" s="180" t="s">
        <v>433</v>
      </c>
      <c r="D269" s="180" t="s">
        <v>120</v>
      </c>
      <c r="E269" s="181" t="s">
        <v>434</v>
      </c>
      <c r="F269" s="182" t="s">
        <v>435</v>
      </c>
      <c r="G269" s="183" t="s">
        <v>294</v>
      </c>
      <c r="H269" s="184">
        <v>17.5</v>
      </c>
      <c r="I269" s="185"/>
      <c r="J269" s="186">
        <f>ROUND(I269*H269,2)</f>
        <v>0</v>
      </c>
      <c r="K269" s="182" t="s">
        <v>124</v>
      </c>
      <c r="L269" s="41"/>
      <c r="M269" s="187" t="s">
        <v>19</v>
      </c>
      <c r="N269" s="188" t="s">
        <v>44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125</v>
      </c>
      <c r="AT269" s="191" t="s">
        <v>120</v>
      </c>
      <c r="AU269" s="191" t="s">
        <v>82</v>
      </c>
      <c r="AY269" s="19" t="s">
        <v>118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80</v>
      </c>
      <c r="BK269" s="192">
        <f>ROUND(I269*H269,2)</f>
        <v>0</v>
      </c>
      <c r="BL269" s="19" t="s">
        <v>125</v>
      </c>
      <c r="BM269" s="191" t="s">
        <v>436</v>
      </c>
    </row>
    <row r="270" spans="1:65" s="2" customFormat="1" ht="11.25">
      <c r="A270" s="36"/>
      <c r="B270" s="37"/>
      <c r="C270" s="38"/>
      <c r="D270" s="193" t="s">
        <v>127</v>
      </c>
      <c r="E270" s="38"/>
      <c r="F270" s="194" t="s">
        <v>437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127</v>
      </c>
      <c r="AU270" s="19" t="s">
        <v>82</v>
      </c>
    </row>
    <row r="271" spans="1:65" s="13" customFormat="1" ht="11.25">
      <c r="B271" s="198"/>
      <c r="C271" s="199"/>
      <c r="D271" s="200" t="s">
        <v>129</v>
      </c>
      <c r="E271" s="201" t="s">
        <v>19</v>
      </c>
      <c r="F271" s="202" t="s">
        <v>438</v>
      </c>
      <c r="G271" s="199"/>
      <c r="H271" s="203">
        <v>17.5</v>
      </c>
      <c r="I271" s="204"/>
      <c r="J271" s="199"/>
      <c r="K271" s="199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129</v>
      </c>
      <c r="AU271" s="209" t="s">
        <v>82</v>
      </c>
      <c r="AV271" s="13" t="s">
        <v>82</v>
      </c>
      <c r="AW271" s="13" t="s">
        <v>35</v>
      </c>
      <c r="AX271" s="13" t="s">
        <v>73</v>
      </c>
      <c r="AY271" s="209" t="s">
        <v>118</v>
      </c>
    </row>
    <row r="272" spans="1:65" s="14" customFormat="1" ht="11.25">
      <c r="B272" s="210"/>
      <c r="C272" s="211"/>
      <c r="D272" s="200" t="s">
        <v>129</v>
      </c>
      <c r="E272" s="212" t="s">
        <v>19</v>
      </c>
      <c r="F272" s="213" t="s">
        <v>195</v>
      </c>
      <c r="G272" s="211"/>
      <c r="H272" s="214">
        <v>17.5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129</v>
      </c>
      <c r="AU272" s="220" t="s">
        <v>82</v>
      </c>
      <c r="AV272" s="14" t="s">
        <v>125</v>
      </c>
      <c r="AW272" s="14" t="s">
        <v>35</v>
      </c>
      <c r="AX272" s="14" t="s">
        <v>80</v>
      </c>
      <c r="AY272" s="220" t="s">
        <v>118</v>
      </c>
    </row>
    <row r="273" spans="1:65" s="12" customFormat="1" ht="22.9" customHeight="1">
      <c r="B273" s="164"/>
      <c r="C273" s="165"/>
      <c r="D273" s="166" t="s">
        <v>72</v>
      </c>
      <c r="E273" s="178" t="s">
        <v>439</v>
      </c>
      <c r="F273" s="178" t="s">
        <v>440</v>
      </c>
      <c r="G273" s="165"/>
      <c r="H273" s="165"/>
      <c r="I273" s="168"/>
      <c r="J273" s="179">
        <f>BK273</f>
        <v>0</v>
      </c>
      <c r="K273" s="165"/>
      <c r="L273" s="170"/>
      <c r="M273" s="171"/>
      <c r="N273" s="172"/>
      <c r="O273" s="172"/>
      <c r="P273" s="173">
        <f>SUM(P274:P275)</f>
        <v>0</v>
      </c>
      <c r="Q273" s="172"/>
      <c r="R273" s="173">
        <f>SUM(R274:R275)</f>
        <v>0</v>
      </c>
      <c r="S273" s="172"/>
      <c r="T273" s="174">
        <f>SUM(T274:T275)</f>
        <v>0</v>
      </c>
      <c r="AR273" s="175" t="s">
        <v>80</v>
      </c>
      <c r="AT273" s="176" t="s">
        <v>72</v>
      </c>
      <c r="AU273" s="176" t="s">
        <v>80</v>
      </c>
      <c r="AY273" s="175" t="s">
        <v>118</v>
      </c>
      <c r="BK273" s="177">
        <f>SUM(BK274:BK275)</f>
        <v>0</v>
      </c>
    </row>
    <row r="274" spans="1:65" s="2" customFormat="1" ht="24.2" customHeight="1">
      <c r="A274" s="36"/>
      <c r="B274" s="37"/>
      <c r="C274" s="180" t="s">
        <v>441</v>
      </c>
      <c r="D274" s="180" t="s">
        <v>120</v>
      </c>
      <c r="E274" s="181" t="s">
        <v>442</v>
      </c>
      <c r="F274" s="182" t="s">
        <v>443</v>
      </c>
      <c r="G274" s="183" t="s">
        <v>256</v>
      </c>
      <c r="H274" s="184">
        <v>128.869</v>
      </c>
      <c r="I274" s="185"/>
      <c r="J274" s="186">
        <f>ROUND(I274*H274,2)</f>
        <v>0</v>
      </c>
      <c r="K274" s="182" t="s">
        <v>124</v>
      </c>
      <c r="L274" s="41"/>
      <c r="M274" s="187" t="s">
        <v>19</v>
      </c>
      <c r="N274" s="188" t="s">
        <v>44</v>
      </c>
      <c r="O274" s="66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125</v>
      </c>
      <c r="AT274" s="191" t="s">
        <v>120</v>
      </c>
      <c r="AU274" s="191" t="s">
        <v>82</v>
      </c>
      <c r="AY274" s="19" t="s">
        <v>118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125</v>
      </c>
      <c r="BM274" s="191" t="s">
        <v>444</v>
      </c>
    </row>
    <row r="275" spans="1:65" s="2" customFormat="1" ht="11.25">
      <c r="A275" s="36"/>
      <c r="B275" s="37"/>
      <c r="C275" s="38"/>
      <c r="D275" s="193" t="s">
        <v>127</v>
      </c>
      <c r="E275" s="38"/>
      <c r="F275" s="194" t="s">
        <v>445</v>
      </c>
      <c r="G275" s="38"/>
      <c r="H275" s="38"/>
      <c r="I275" s="195"/>
      <c r="J275" s="38"/>
      <c r="K275" s="38"/>
      <c r="L275" s="41"/>
      <c r="M275" s="241"/>
      <c r="N275" s="242"/>
      <c r="O275" s="243"/>
      <c r="P275" s="243"/>
      <c r="Q275" s="243"/>
      <c r="R275" s="243"/>
      <c r="S275" s="243"/>
      <c r="T275" s="244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127</v>
      </c>
      <c r="AU275" s="19" t="s">
        <v>82</v>
      </c>
    </row>
    <row r="276" spans="1:65" s="2" customFormat="1" ht="6.95" customHeight="1">
      <c r="A276" s="36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41"/>
      <c r="M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</row>
  </sheetData>
  <sheetProtection algorithmName="SHA-512" hashValue="SoZo9aEmQ33QWi+I/Hmc/fVGPem3Z+XvXeu5JM+1gnIk1zFYxo/Ka2YJt/WR9CktB3H0m8nHwTEFZzQXTVlI9Q==" saltValue="0YOpnZgxeJW9M/Yi82LR+UmOkhSEVspe5/Ag+FbLbYcGwlLoFa8bYfDGekTK7oScnlTOcAE8tmpvKUy7sTJi/w==" spinCount="100000" sheet="1" objects="1" scenarios="1" formatColumns="0" formatRows="0" autoFilter="0"/>
  <autoFilter ref="C85:K275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8" r:id="rId4"/>
    <hyperlink ref="F100" r:id="rId5"/>
    <hyperlink ref="F102" r:id="rId6"/>
    <hyperlink ref="F104" r:id="rId7"/>
    <hyperlink ref="F106" r:id="rId8"/>
    <hyperlink ref="F108" r:id="rId9"/>
    <hyperlink ref="F110" r:id="rId10"/>
    <hyperlink ref="F112" r:id="rId11"/>
    <hyperlink ref="F114" r:id="rId12"/>
    <hyperlink ref="F116" r:id="rId13"/>
    <hyperlink ref="F123" r:id="rId14"/>
    <hyperlink ref="F127" r:id="rId15"/>
    <hyperlink ref="F130" r:id="rId16"/>
    <hyperlink ref="F132" r:id="rId17"/>
    <hyperlink ref="F134" r:id="rId18"/>
    <hyperlink ref="F136" r:id="rId19"/>
    <hyperlink ref="F138" r:id="rId20"/>
    <hyperlink ref="F140" r:id="rId21"/>
    <hyperlink ref="F142" r:id="rId22"/>
    <hyperlink ref="F145" r:id="rId23"/>
    <hyperlink ref="F148" r:id="rId24"/>
    <hyperlink ref="F152" r:id="rId25"/>
    <hyperlink ref="F160" r:id="rId26"/>
    <hyperlink ref="F166" r:id="rId27"/>
    <hyperlink ref="F168" r:id="rId28"/>
    <hyperlink ref="F170" r:id="rId29"/>
    <hyperlink ref="F172" r:id="rId30"/>
    <hyperlink ref="F175" r:id="rId31"/>
    <hyperlink ref="F178" r:id="rId32"/>
    <hyperlink ref="F185" r:id="rId33"/>
    <hyperlink ref="F193" r:id="rId34"/>
    <hyperlink ref="F201" r:id="rId35"/>
    <hyperlink ref="F208" r:id="rId36"/>
    <hyperlink ref="F215" r:id="rId37"/>
    <hyperlink ref="F222" r:id="rId38"/>
    <hyperlink ref="F229" r:id="rId39"/>
    <hyperlink ref="F236" r:id="rId40"/>
    <hyperlink ref="F239" r:id="rId41"/>
    <hyperlink ref="F243" r:id="rId42"/>
    <hyperlink ref="F250" r:id="rId43"/>
    <hyperlink ref="F254" r:id="rId44"/>
    <hyperlink ref="F257" r:id="rId45"/>
    <hyperlink ref="F266" r:id="rId46"/>
    <hyperlink ref="F270" r:id="rId47"/>
    <hyperlink ref="F275" r:id="rId4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89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79" t="str">
        <f>'Rekapitulace stavby'!K6</f>
        <v>Polní cesta C68 v k.ú. Božejovice</v>
      </c>
      <c r="F7" s="380"/>
      <c r="G7" s="380"/>
      <c r="H7" s="380"/>
      <c r="L7" s="22"/>
    </row>
    <row r="8" spans="1:46" s="1" customFormat="1" ht="12" customHeight="1">
      <c r="B8" s="22"/>
      <c r="D8" s="114" t="s">
        <v>90</v>
      </c>
      <c r="L8" s="22"/>
    </row>
    <row r="9" spans="1:46" s="2" customFormat="1" ht="16.5" customHeight="1">
      <c r="A9" s="36"/>
      <c r="B9" s="41"/>
      <c r="C9" s="36"/>
      <c r="D9" s="36"/>
      <c r="E9" s="379" t="s">
        <v>91</v>
      </c>
      <c r="F9" s="382"/>
      <c r="G9" s="382"/>
      <c r="H9" s="38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446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1" t="s">
        <v>447</v>
      </c>
      <c r="F11" s="382"/>
      <c r="G11" s="382"/>
      <c r="H11" s="38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15. 3. 2024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3" t="str">
        <f>'Rekapitulace stavby'!E14</f>
        <v>Vyplň údaj</v>
      </c>
      <c r="F20" s="384"/>
      <c r="G20" s="384"/>
      <c r="H20" s="384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26</v>
      </c>
      <c r="J22" s="105" t="s">
        <v>33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34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85" t="s">
        <v>19</v>
      </c>
      <c r="F29" s="385"/>
      <c r="G29" s="385"/>
      <c r="H29" s="385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ROUND((SUM(BE92:BE136)),  2)</f>
        <v>0</v>
      </c>
      <c r="G35" s="36"/>
      <c r="H35" s="36"/>
      <c r="I35" s="126">
        <v>0.21</v>
      </c>
      <c r="J35" s="125">
        <f>ROUND(((SUM(BE92:BE136))*I35),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ROUND((SUM(BF92:BF136)),  2)</f>
        <v>0</v>
      </c>
      <c r="G36" s="36"/>
      <c r="H36" s="36"/>
      <c r="I36" s="126">
        <v>0.15</v>
      </c>
      <c r="J36" s="125">
        <f>ROUND(((SUM(BF92:BF136))*I36),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ROUND((SUM(BG92:BG136)),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ROUND((SUM(BH92:BH136)),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ROUND((SUM(BI92:BI136)),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92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6" t="str">
        <f>E7</f>
        <v>Polní cesta C68 v k.ú. Božejovice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6" t="s">
        <v>91</v>
      </c>
      <c r="F52" s="388"/>
      <c r="G52" s="388"/>
      <c r="H52" s="388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446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4" t="str">
        <f>E11</f>
        <v>VRN - Vedlejší rozpočtové náklady</v>
      </c>
      <c r="F54" s="388"/>
      <c r="G54" s="388"/>
      <c r="H54" s="388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Božejovicce</v>
      </c>
      <c r="G56" s="38"/>
      <c r="H56" s="38"/>
      <c r="I56" s="31" t="s">
        <v>23</v>
      </c>
      <c r="J56" s="61" t="str">
        <f>IF(J14="","",J14)</f>
        <v>15. 3. 2024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ČR-Státní pozemkový úřad</v>
      </c>
      <c r="G58" s="38"/>
      <c r="H58" s="38"/>
      <c r="I58" s="31" t="s">
        <v>32</v>
      </c>
      <c r="J58" s="34" t="str">
        <f>E23</f>
        <v>AGROPROJEKT PSO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>AGROPROJEKT PSO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93</v>
      </c>
      <c r="D61" s="139"/>
      <c r="E61" s="139"/>
      <c r="F61" s="139"/>
      <c r="G61" s="139"/>
      <c r="H61" s="139"/>
      <c r="I61" s="139"/>
      <c r="J61" s="140" t="s">
        <v>94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95</v>
      </c>
    </row>
    <row r="64" spans="1:47" s="9" customFormat="1" ht="24.95" customHeight="1">
      <c r="B64" s="142"/>
      <c r="C64" s="143"/>
      <c r="D64" s="144" t="s">
        <v>96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448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4.85" customHeight="1">
      <c r="B66" s="148"/>
      <c r="C66" s="99"/>
      <c r="D66" s="149" t="s">
        <v>449</v>
      </c>
      <c r="E66" s="150"/>
      <c r="F66" s="150"/>
      <c r="G66" s="150"/>
      <c r="H66" s="150"/>
      <c r="I66" s="150"/>
      <c r="J66" s="151">
        <f>J95</f>
        <v>0</v>
      </c>
      <c r="K66" s="99"/>
      <c r="L66" s="152"/>
    </row>
    <row r="67" spans="1:31" s="10" customFormat="1" ht="14.85" customHeight="1">
      <c r="B67" s="148"/>
      <c r="C67" s="99"/>
      <c r="D67" s="149" t="s">
        <v>450</v>
      </c>
      <c r="E67" s="150"/>
      <c r="F67" s="150"/>
      <c r="G67" s="150"/>
      <c r="H67" s="150"/>
      <c r="I67" s="150"/>
      <c r="J67" s="151">
        <f>J115</f>
        <v>0</v>
      </c>
      <c r="K67" s="99"/>
      <c r="L67" s="152"/>
    </row>
    <row r="68" spans="1:31" s="10" customFormat="1" ht="14.85" customHeight="1">
      <c r="B68" s="148"/>
      <c r="C68" s="99"/>
      <c r="D68" s="149" t="s">
        <v>451</v>
      </c>
      <c r="E68" s="150"/>
      <c r="F68" s="150"/>
      <c r="G68" s="150"/>
      <c r="H68" s="150"/>
      <c r="I68" s="150"/>
      <c r="J68" s="151">
        <f>J119</f>
        <v>0</v>
      </c>
      <c r="K68" s="99"/>
      <c r="L68" s="152"/>
    </row>
    <row r="69" spans="1:31" s="10" customFormat="1" ht="14.85" customHeight="1">
      <c r="B69" s="148"/>
      <c r="C69" s="99"/>
      <c r="D69" s="149" t="s">
        <v>452</v>
      </c>
      <c r="E69" s="150"/>
      <c r="F69" s="150"/>
      <c r="G69" s="150"/>
      <c r="H69" s="150"/>
      <c r="I69" s="150"/>
      <c r="J69" s="151">
        <f>J129</f>
        <v>0</v>
      </c>
      <c r="K69" s="99"/>
      <c r="L69" s="152"/>
    </row>
    <row r="70" spans="1:31" s="10" customFormat="1" ht="14.85" customHeight="1">
      <c r="B70" s="148"/>
      <c r="C70" s="99"/>
      <c r="D70" s="149" t="s">
        <v>453</v>
      </c>
      <c r="E70" s="150"/>
      <c r="F70" s="150"/>
      <c r="G70" s="150"/>
      <c r="H70" s="150"/>
      <c r="I70" s="150"/>
      <c r="J70" s="151">
        <f>J133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103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86" t="str">
        <f>E7</f>
        <v>Polní cesta C68 v k.ú. Božejovice</v>
      </c>
      <c r="F80" s="387"/>
      <c r="G80" s="387"/>
      <c r="H80" s="387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90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86" t="s">
        <v>91</v>
      </c>
      <c r="F82" s="388"/>
      <c r="G82" s="388"/>
      <c r="H82" s="38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446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4" t="str">
        <f>E11</f>
        <v>VRN - Vedlejší rozpočtové náklady</v>
      </c>
      <c r="F84" s="388"/>
      <c r="G84" s="388"/>
      <c r="H84" s="38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Božejovicce</v>
      </c>
      <c r="G86" s="38"/>
      <c r="H86" s="38"/>
      <c r="I86" s="31" t="s">
        <v>23</v>
      </c>
      <c r="J86" s="61" t="str">
        <f>IF(J14="","",J14)</f>
        <v>15. 3. 2024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25</v>
      </c>
      <c r="D88" s="38"/>
      <c r="E88" s="38"/>
      <c r="F88" s="29" t="str">
        <f>E17</f>
        <v>ČR-Státní pozemkový úřad</v>
      </c>
      <c r="G88" s="38"/>
      <c r="H88" s="38"/>
      <c r="I88" s="31" t="s">
        <v>32</v>
      </c>
      <c r="J88" s="34" t="str">
        <f>E23</f>
        <v>AGROPROJEKT PSO s.r.o.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30</v>
      </c>
      <c r="D89" s="38"/>
      <c r="E89" s="38"/>
      <c r="F89" s="29" t="str">
        <f>IF(E20="","",E20)</f>
        <v>Vyplň údaj</v>
      </c>
      <c r="G89" s="38"/>
      <c r="H89" s="38"/>
      <c r="I89" s="31" t="s">
        <v>36</v>
      </c>
      <c r="J89" s="34" t="str">
        <f>E26</f>
        <v>AGROPROJEKT PSO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104</v>
      </c>
      <c r="D91" s="156" t="s">
        <v>58</v>
      </c>
      <c r="E91" s="156" t="s">
        <v>54</v>
      </c>
      <c r="F91" s="156" t="s">
        <v>55</v>
      </c>
      <c r="G91" s="156" t="s">
        <v>105</v>
      </c>
      <c r="H91" s="156" t="s">
        <v>106</v>
      </c>
      <c r="I91" s="156" t="s">
        <v>107</v>
      </c>
      <c r="J91" s="156" t="s">
        <v>94</v>
      </c>
      <c r="K91" s="157" t="s">
        <v>108</v>
      </c>
      <c r="L91" s="158"/>
      <c r="M91" s="70" t="s">
        <v>19</v>
      </c>
      <c r="N91" s="71" t="s">
        <v>43</v>
      </c>
      <c r="O91" s="71" t="s">
        <v>109</v>
      </c>
      <c r="P91" s="71" t="s">
        <v>110</v>
      </c>
      <c r="Q91" s="71" t="s">
        <v>111</v>
      </c>
      <c r="R91" s="71" t="s">
        <v>112</v>
      </c>
      <c r="S91" s="71" t="s">
        <v>113</v>
      </c>
      <c r="T91" s="72" t="s">
        <v>114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115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</f>
        <v>0</v>
      </c>
      <c r="Q92" s="74"/>
      <c r="R92" s="161">
        <f>R93</f>
        <v>0</v>
      </c>
      <c r="S92" s="74"/>
      <c r="T92" s="162">
        <f>T93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72</v>
      </c>
      <c r="AU92" s="19" t="s">
        <v>95</v>
      </c>
      <c r="BK92" s="163">
        <f>BK93</f>
        <v>0</v>
      </c>
    </row>
    <row r="93" spans="1:65" s="12" customFormat="1" ht="25.9" customHeight="1">
      <c r="B93" s="164"/>
      <c r="C93" s="165"/>
      <c r="D93" s="166" t="s">
        <v>72</v>
      </c>
      <c r="E93" s="167" t="s">
        <v>116</v>
      </c>
      <c r="F93" s="167" t="s">
        <v>117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145</v>
      </c>
      <c r="AT93" s="176" t="s">
        <v>72</v>
      </c>
      <c r="AU93" s="176" t="s">
        <v>73</v>
      </c>
      <c r="AY93" s="175" t="s">
        <v>118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72</v>
      </c>
      <c r="E94" s="178" t="s">
        <v>86</v>
      </c>
      <c r="F94" s="178" t="s">
        <v>454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P95+P115+P119+P129+P133</f>
        <v>0</v>
      </c>
      <c r="Q94" s="172"/>
      <c r="R94" s="173">
        <f>R95+R115+R119+R129+R133</f>
        <v>0</v>
      </c>
      <c r="S94" s="172"/>
      <c r="T94" s="174">
        <f>T95+T115+T119+T129+T133</f>
        <v>0</v>
      </c>
      <c r="AR94" s="175" t="s">
        <v>145</v>
      </c>
      <c r="AT94" s="176" t="s">
        <v>72</v>
      </c>
      <c r="AU94" s="176" t="s">
        <v>80</v>
      </c>
      <c r="AY94" s="175" t="s">
        <v>118</v>
      </c>
      <c r="BK94" s="177">
        <f>BK95+BK115+BK119+BK129+BK133</f>
        <v>0</v>
      </c>
    </row>
    <row r="95" spans="1:65" s="12" customFormat="1" ht="20.85" customHeight="1">
      <c r="B95" s="164"/>
      <c r="C95" s="165"/>
      <c r="D95" s="166" t="s">
        <v>72</v>
      </c>
      <c r="E95" s="178" t="s">
        <v>455</v>
      </c>
      <c r="F95" s="178" t="s">
        <v>456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SUM(P96:P114)</f>
        <v>0</v>
      </c>
      <c r="Q95" s="172"/>
      <c r="R95" s="173">
        <f>SUM(R96:R114)</f>
        <v>0</v>
      </c>
      <c r="S95" s="172"/>
      <c r="T95" s="174">
        <f>SUM(T96:T114)</f>
        <v>0</v>
      </c>
      <c r="AR95" s="175" t="s">
        <v>145</v>
      </c>
      <c r="AT95" s="176" t="s">
        <v>72</v>
      </c>
      <c r="AU95" s="176" t="s">
        <v>82</v>
      </c>
      <c r="AY95" s="175" t="s">
        <v>118</v>
      </c>
      <c r="BK95" s="177">
        <f>SUM(BK96:BK114)</f>
        <v>0</v>
      </c>
    </row>
    <row r="96" spans="1:65" s="2" customFormat="1" ht="16.5" customHeight="1">
      <c r="A96" s="36"/>
      <c r="B96" s="37"/>
      <c r="C96" s="180" t="s">
        <v>80</v>
      </c>
      <c r="D96" s="180" t="s">
        <v>120</v>
      </c>
      <c r="E96" s="181" t="s">
        <v>457</v>
      </c>
      <c r="F96" s="182" t="s">
        <v>458</v>
      </c>
      <c r="G96" s="183" t="s">
        <v>459</v>
      </c>
      <c r="H96" s="184">
        <v>4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460</v>
      </c>
      <c r="AT96" s="191" t="s">
        <v>120</v>
      </c>
      <c r="AU96" s="191" t="s">
        <v>135</v>
      </c>
      <c r="AY96" s="19" t="s">
        <v>118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460</v>
      </c>
      <c r="BM96" s="191" t="s">
        <v>461</v>
      </c>
    </row>
    <row r="97" spans="1:65" s="15" customFormat="1" ht="11.25">
      <c r="B97" s="231"/>
      <c r="C97" s="232"/>
      <c r="D97" s="200" t="s">
        <v>129</v>
      </c>
      <c r="E97" s="233" t="s">
        <v>19</v>
      </c>
      <c r="F97" s="234" t="s">
        <v>462</v>
      </c>
      <c r="G97" s="232"/>
      <c r="H97" s="233" t="s">
        <v>19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AT97" s="240" t="s">
        <v>129</v>
      </c>
      <c r="AU97" s="240" t="s">
        <v>135</v>
      </c>
      <c r="AV97" s="15" t="s">
        <v>80</v>
      </c>
      <c r="AW97" s="15" t="s">
        <v>35</v>
      </c>
      <c r="AX97" s="15" t="s">
        <v>73</v>
      </c>
      <c r="AY97" s="240" t="s">
        <v>118</v>
      </c>
    </row>
    <row r="98" spans="1:65" s="13" customFormat="1" ht="11.25">
      <c r="B98" s="198"/>
      <c r="C98" s="199"/>
      <c r="D98" s="200" t="s">
        <v>129</v>
      </c>
      <c r="E98" s="201" t="s">
        <v>19</v>
      </c>
      <c r="F98" s="202" t="s">
        <v>463</v>
      </c>
      <c r="G98" s="199"/>
      <c r="H98" s="203">
        <v>1</v>
      </c>
      <c r="I98" s="204"/>
      <c r="J98" s="199"/>
      <c r="K98" s="199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129</v>
      </c>
      <c r="AU98" s="209" t="s">
        <v>135</v>
      </c>
      <c r="AV98" s="13" t="s">
        <v>82</v>
      </c>
      <c r="AW98" s="13" t="s">
        <v>35</v>
      </c>
      <c r="AX98" s="13" t="s">
        <v>73</v>
      </c>
      <c r="AY98" s="209" t="s">
        <v>118</v>
      </c>
    </row>
    <row r="99" spans="1:65" s="13" customFormat="1" ht="11.25">
      <c r="B99" s="198"/>
      <c r="C99" s="199"/>
      <c r="D99" s="200" t="s">
        <v>129</v>
      </c>
      <c r="E99" s="201" t="s">
        <v>19</v>
      </c>
      <c r="F99" s="202" t="s">
        <v>464</v>
      </c>
      <c r="G99" s="199"/>
      <c r="H99" s="203">
        <v>1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129</v>
      </c>
      <c r="AU99" s="209" t="s">
        <v>135</v>
      </c>
      <c r="AV99" s="13" t="s">
        <v>82</v>
      </c>
      <c r="AW99" s="13" t="s">
        <v>35</v>
      </c>
      <c r="AX99" s="13" t="s">
        <v>73</v>
      </c>
      <c r="AY99" s="209" t="s">
        <v>118</v>
      </c>
    </row>
    <row r="100" spans="1:65" s="13" customFormat="1" ht="11.25">
      <c r="B100" s="198"/>
      <c r="C100" s="199"/>
      <c r="D100" s="200" t="s">
        <v>129</v>
      </c>
      <c r="E100" s="201" t="s">
        <v>19</v>
      </c>
      <c r="F100" s="202" t="s">
        <v>465</v>
      </c>
      <c r="G100" s="199"/>
      <c r="H100" s="203">
        <v>1</v>
      </c>
      <c r="I100" s="204"/>
      <c r="J100" s="199"/>
      <c r="K100" s="199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129</v>
      </c>
      <c r="AU100" s="209" t="s">
        <v>135</v>
      </c>
      <c r="AV100" s="13" t="s">
        <v>82</v>
      </c>
      <c r="AW100" s="13" t="s">
        <v>35</v>
      </c>
      <c r="AX100" s="13" t="s">
        <v>73</v>
      </c>
      <c r="AY100" s="209" t="s">
        <v>118</v>
      </c>
    </row>
    <row r="101" spans="1:65" s="13" customFormat="1" ht="11.25">
      <c r="B101" s="198"/>
      <c r="C101" s="199"/>
      <c r="D101" s="200" t="s">
        <v>129</v>
      </c>
      <c r="E101" s="201" t="s">
        <v>19</v>
      </c>
      <c r="F101" s="202" t="s">
        <v>466</v>
      </c>
      <c r="G101" s="199"/>
      <c r="H101" s="203">
        <v>1</v>
      </c>
      <c r="I101" s="204"/>
      <c r="J101" s="199"/>
      <c r="K101" s="199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129</v>
      </c>
      <c r="AU101" s="209" t="s">
        <v>135</v>
      </c>
      <c r="AV101" s="13" t="s">
        <v>82</v>
      </c>
      <c r="AW101" s="13" t="s">
        <v>35</v>
      </c>
      <c r="AX101" s="13" t="s">
        <v>73</v>
      </c>
      <c r="AY101" s="209" t="s">
        <v>118</v>
      </c>
    </row>
    <row r="102" spans="1:65" s="14" customFormat="1" ht="11.25">
      <c r="B102" s="210"/>
      <c r="C102" s="211"/>
      <c r="D102" s="200" t="s">
        <v>129</v>
      </c>
      <c r="E102" s="212" t="s">
        <v>19</v>
      </c>
      <c r="F102" s="213" t="s">
        <v>195</v>
      </c>
      <c r="G102" s="211"/>
      <c r="H102" s="214">
        <v>4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129</v>
      </c>
      <c r="AU102" s="220" t="s">
        <v>135</v>
      </c>
      <c r="AV102" s="14" t="s">
        <v>125</v>
      </c>
      <c r="AW102" s="14" t="s">
        <v>35</v>
      </c>
      <c r="AX102" s="14" t="s">
        <v>80</v>
      </c>
      <c r="AY102" s="220" t="s">
        <v>118</v>
      </c>
    </row>
    <row r="103" spans="1:65" s="2" customFormat="1" ht="24.2" customHeight="1">
      <c r="A103" s="36"/>
      <c r="B103" s="37"/>
      <c r="C103" s="180" t="s">
        <v>82</v>
      </c>
      <c r="D103" s="180" t="s">
        <v>120</v>
      </c>
      <c r="E103" s="181" t="s">
        <v>467</v>
      </c>
      <c r="F103" s="182" t="s">
        <v>468</v>
      </c>
      <c r="G103" s="183" t="s">
        <v>469</v>
      </c>
      <c r="H103" s="184">
        <v>1</v>
      </c>
      <c r="I103" s="185"/>
      <c r="J103" s="186">
        <f>ROUND(I103*H103,2)</f>
        <v>0</v>
      </c>
      <c r="K103" s="182" t="s">
        <v>19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460</v>
      </c>
      <c r="AT103" s="191" t="s">
        <v>120</v>
      </c>
      <c r="AU103" s="191" t="s">
        <v>135</v>
      </c>
      <c r="AY103" s="19" t="s">
        <v>118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460</v>
      </c>
      <c r="BM103" s="191" t="s">
        <v>470</v>
      </c>
    </row>
    <row r="104" spans="1:65" s="13" customFormat="1" ht="11.25">
      <c r="B104" s="198"/>
      <c r="C104" s="199"/>
      <c r="D104" s="200" t="s">
        <v>129</v>
      </c>
      <c r="E104" s="201" t="s">
        <v>19</v>
      </c>
      <c r="F104" s="202" t="s">
        <v>471</v>
      </c>
      <c r="G104" s="199"/>
      <c r="H104" s="203">
        <v>1</v>
      </c>
      <c r="I104" s="204"/>
      <c r="J104" s="199"/>
      <c r="K104" s="199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129</v>
      </c>
      <c r="AU104" s="209" t="s">
        <v>135</v>
      </c>
      <c r="AV104" s="13" t="s">
        <v>82</v>
      </c>
      <c r="AW104" s="13" t="s">
        <v>35</v>
      </c>
      <c r="AX104" s="13" t="s">
        <v>73</v>
      </c>
      <c r="AY104" s="209" t="s">
        <v>118</v>
      </c>
    </row>
    <row r="105" spans="1:65" s="14" customFormat="1" ht="11.25">
      <c r="B105" s="210"/>
      <c r="C105" s="211"/>
      <c r="D105" s="200" t="s">
        <v>129</v>
      </c>
      <c r="E105" s="212" t="s">
        <v>19</v>
      </c>
      <c r="F105" s="213" t="s">
        <v>195</v>
      </c>
      <c r="G105" s="211"/>
      <c r="H105" s="214">
        <v>1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129</v>
      </c>
      <c r="AU105" s="220" t="s">
        <v>135</v>
      </c>
      <c r="AV105" s="14" t="s">
        <v>125</v>
      </c>
      <c r="AW105" s="14" t="s">
        <v>35</v>
      </c>
      <c r="AX105" s="14" t="s">
        <v>80</v>
      </c>
      <c r="AY105" s="220" t="s">
        <v>118</v>
      </c>
    </row>
    <row r="106" spans="1:65" s="2" customFormat="1" ht="16.5" customHeight="1">
      <c r="A106" s="36"/>
      <c r="B106" s="37"/>
      <c r="C106" s="180" t="s">
        <v>135</v>
      </c>
      <c r="D106" s="180" t="s">
        <v>120</v>
      </c>
      <c r="E106" s="181" t="s">
        <v>472</v>
      </c>
      <c r="F106" s="182" t="s">
        <v>473</v>
      </c>
      <c r="G106" s="183" t="s">
        <v>459</v>
      </c>
      <c r="H106" s="184">
        <v>1</v>
      </c>
      <c r="I106" s="185"/>
      <c r="J106" s="186">
        <f>ROUND(I106*H106,2)</f>
        <v>0</v>
      </c>
      <c r="K106" s="182" t="s">
        <v>19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460</v>
      </c>
      <c r="AT106" s="191" t="s">
        <v>120</v>
      </c>
      <c r="AU106" s="191" t="s">
        <v>135</v>
      </c>
      <c r="AY106" s="19" t="s">
        <v>118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460</v>
      </c>
      <c r="BM106" s="191" t="s">
        <v>474</v>
      </c>
    </row>
    <row r="107" spans="1:65" s="13" customFormat="1" ht="11.25">
      <c r="B107" s="198"/>
      <c r="C107" s="199"/>
      <c r="D107" s="200" t="s">
        <v>129</v>
      </c>
      <c r="E107" s="201" t="s">
        <v>19</v>
      </c>
      <c r="F107" s="202" t="s">
        <v>471</v>
      </c>
      <c r="G107" s="199"/>
      <c r="H107" s="203">
        <v>1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129</v>
      </c>
      <c r="AU107" s="209" t="s">
        <v>135</v>
      </c>
      <c r="AV107" s="13" t="s">
        <v>82</v>
      </c>
      <c r="AW107" s="13" t="s">
        <v>35</v>
      </c>
      <c r="AX107" s="13" t="s">
        <v>73</v>
      </c>
      <c r="AY107" s="209" t="s">
        <v>118</v>
      </c>
    </row>
    <row r="108" spans="1:65" s="14" customFormat="1" ht="11.25">
      <c r="B108" s="210"/>
      <c r="C108" s="211"/>
      <c r="D108" s="200" t="s">
        <v>129</v>
      </c>
      <c r="E108" s="212" t="s">
        <v>19</v>
      </c>
      <c r="F108" s="213" t="s">
        <v>195</v>
      </c>
      <c r="G108" s="211"/>
      <c r="H108" s="214">
        <v>1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129</v>
      </c>
      <c r="AU108" s="220" t="s">
        <v>135</v>
      </c>
      <c r="AV108" s="14" t="s">
        <v>125</v>
      </c>
      <c r="AW108" s="14" t="s">
        <v>35</v>
      </c>
      <c r="AX108" s="14" t="s">
        <v>80</v>
      </c>
      <c r="AY108" s="220" t="s">
        <v>118</v>
      </c>
    </row>
    <row r="109" spans="1:65" s="2" customFormat="1" ht="16.5" customHeight="1">
      <c r="A109" s="36"/>
      <c r="B109" s="37"/>
      <c r="C109" s="180" t="s">
        <v>125</v>
      </c>
      <c r="D109" s="180" t="s">
        <v>120</v>
      </c>
      <c r="E109" s="181" t="s">
        <v>475</v>
      </c>
      <c r="F109" s="182" t="s">
        <v>476</v>
      </c>
      <c r="G109" s="183" t="s">
        <v>459</v>
      </c>
      <c r="H109" s="184">
        <v>1</v>
      </c>
      <c r="I109" s="185"/>
      <c r="J109" s="186">
        <f>ROUND(I109*H109,2)</f>
        <v>0</v>
      </c>
      <c r="K109" s="182" t="s">
        <v>19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460</v>
      </c>
      <c r="AT109" s="191" t="s">
        <v>120</v>
      </c>
      <c r="AU109" s="191" t="s">
        <v>135</v>
      </c>
      <c r="AY109" s="19" t="s">
        <v>118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460</v>
      </c>
      <c r="BM109" s="191" t="s">
        <v>477</v>
      </c>
    </row>
    <row r="110" spans="1:65" s="13" customFormat="1" ht="11.25">
      <c r="B110" s="198"/>
      <c r="C110" s="199"/>
      <c r="D110" s="200" t="s">
        <v>129</v>
      </c>
      <c r="E110" s="201" t="s">
        <v>19</v>
      </c>
      <c r="F110" s="202" t="s">
        <v>471</v>
      </c>
      <c r="G110" s="199"/>
      <c r="H110" s="203">
        <v>1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129</v>
      </c>
      <c r="AU110" s="209" t="s">
        <v>135</v>
      </c>
      <c r="AV110" s="13" t="s">
        <v>82</v>
      </c>
      <c r="AW110" s="13" t="s">
        <v>35</v>
      </c>
      <c r="AX110" s="13" t="s">
        <v>73</v>
      </c>
      <c r="AY110" s="209" t="s">
        <v>118</v>
      </c>
    </row>
    <row r="111" spans="1:65" s="14" customFormat="1" ht="11.25">
      <c r="B111" s="210"/>
      <c r="C111" s="211"/>
      <c r="D111" s="200" t="s">
        <v>129</v>
      </c>
      <c r="E111" s="212" t="s">
        <v>19</v>
      </c>
      <c r="F111" s="213" t="s">
        <v>195</v>
      </c>
      <c r="G111" s="211"/>
      <c r="H111" s="214">
        <v>1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129</v>
      </c>
      <c r="AU111" s="220" t="s">
        <v>135</v>
      </c>
      <c r="AV111" s="14" t="s">
        <v>125</v>
      </c>
      <c r="AW111" s="14" t="s">
        <v>35</v>
      </c>
      <c r="AX111" s="14" t="s">
        <v>80</v>
      </c>
      <c r="AY111" s="220" t="s">
        <v>118</v>
      </c>
    </row>
    <row r="112" spans="1:65" s="2" customFormat="1" ht="16.5" customHeight="1">
      <c r="A112" s="36"/>
      <c r="B112" s="37"/>
      <c r="C112" s="180" t="s">
        <v>145</v>
      </c>
      <c r="D112" s="180" t="s">
        <v>120</v>
      </c>
      <c r="E112" s="181" t="s">
        <v>478</v>
      </c>
      <c r="F112" s="182" t="s">
        <v>479</v>
      </c>
      <c r="G112" s="183" t="s">
        <v>459</v>
      </c>
      <c r="H112" s="184">
        <v>1</v>
      </c>
      <c r="I112" s="185"/>
      <c r="J112" s="186">
        <f>ROUND(I112*H112,2)</f>
        <v>0</v>
      </c>
      <c r="K112" s="182" t="s">
        <v>19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460</v>
      </c>
      <c r="AT112" s="191" t="s">
        <v>120</v>
      </c>
      <c r="AU112" s="191" t="s">
        <v>135</v>
      </c>
      <c r="AY112" s="19" t="s">
        <v>118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460</v>
      </c>
      <c r="BM112" s="191" t="s">
        <v>480</v>
      </c>
    </row>
    <row r="113" spans="1:65" s="13" customFormat="1" ht="11.25">
      <c r="B113" s="198"/>
      <c r="C113" s="199"/>
      <c r="D113" s="200" t="s">
        <v>129</v>
      </c>
      <c r="E113" s="201" t="s">
        <v>19</v>
      </c>
      <c r="F113" s="202" t="s">
        <v>471</v>
      </c>
      <c r="G113" s="199"/>
      <c r="H113" s="203">
        <v>1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129</v>
      </c>
      <c r="AU113" s="209" t="s">
        <v>135</v>
      </c>
      <c r="AV113" s="13" t="s">
        <v>82</v>
      </c>
      <c r="AW113" s="13" t="s">
        <v>35</v>
      </c>
      <c r="AX113" s="13" t="s">
        <v>73</v>
      </c>
      <c r="AY113" s="209" t="s">
        <v>118</v>
      </c>
    </row>
    <row r="114" spans="1:65" s="14" customFormat="1" ht="11.25">
      <c r="B114" s="210"/>
      <c r="C114" s="211"/>
      <c r="D114" s="200" t="s">
        <v>129</v>
      </c>
      <c r="E114" s="212" t="s">
        <v>19</v>
      </c>
      <c r="F114" s="213" t="s">
        <v>195</v>
      </c>
      <c r="G114" s="211"/>
      <c r="H114" s="214">
        <v>1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129</v>
      </c>
      <c r="AU114" s="220" t="s">
        <v>135</v>
      </c>
      <c r="AV114" s="14" t="s">
        <v>125</v>
      </c>
      <c r="AW114" s="14" t="s">
        <v>35</v>
      </c>
      <c r="AX114" s="14" t="s">
        <v>80</v>
      </c>
      <c r="AY114" s="220" t="s">
        <v>118</v>
      </c>
    </row>
    <row r="115" spans="1:65" s="12" customFormat="1" ht="20.85" customHeight="1">
      <c r="B115" s="164"/>
      <c r="C115" s="165"/>
      <c r="D115" s="166" t="s">
        <v>72</v>
      </c>
      <c r="E115" s="178" t="s">
        <v>481</v>
      </c>
      <c r="F115" s="178" t="s">
        <v>482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SUM(P116:P118)</f>
        <v>0</v>
      </c>
      <c r="Q115" s="172"/>
      <c r="R115" s="173">
        <f>SUM(R116:R118)</f>
        <v>0</v>
      </c>
      <c r="S115" s="172"/>
      <c r="T115" s="174">
        <f>SUM(T116:T118)</f>
        <v>0</v>
      </c>
      <c r="AR115" s="175" t="s">
        <v>145</v>
      </c>
      <c r="AT115" s="176" t="s">
        <v>72</v>
      </c>
      <c r="AU115" s="176" t="s">
        <v>82</v>
      </c>
      <c r="AY115" s="175" t="s">
        <v>118</v>
      </c>
      <c r="BK115" s="177">
        <f>SUM(BK116:BK118)</f>
        <v>0</v>
      </c>
    </row>
    <row r="116" spans="1:65" s="2" customFormat="1" ht="16.5" customHeight="1">
      <c r="A116" s="36"/>
      <c r="B116" s="37"/>
      <c r="C116" s="180" t="s">
        <v>150</v>
      </c>
      <c r="D116" s="180" t="s">
        <v>120</v>
      </c>
      <c r="E116" s="181" t="s">
        <v>483</v>
      </c>
      <c r="F116" s="182" t="s">
        <v>484</v>
      </c>
      <c r="G116" s="183" t="s">
        <v>459</v>
      </c>
      <c r="H116" s="184">
        <v>1</v>
      </c>
      <c r="I116" s="185"/>
      <c r="J116" s="186">
        <f>ROUND(I116*H116,2)</f>
        <v>0</v>
      </c>
      <c r="K116" s="182" t="s">
        <v>19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460</v>
      </c>
      <c r="AT116" s="191" t="s">
        <v>120</v>
      </c>
      <c r="AU116" s="191" t="s">
        <v>135</v>
      </c>
      <c r="AY116" s="19" t="s">
        <v>118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460</v>
      </c>
      <c r="BM116" s="191" t="s">
        <v>485</v>
      </c>
    </row>
    <row r="117" spans="1:65" s="13" customFormat="1" ht="11.25">
      <c r="B117" s="198"/>
      <c r="C117" s="199"/>
      <c r="D117" s="200" t="s">
        <v>129</v>
      </c>
      <c r="E117" s="201" t="s">
        <v>19</v>
      </c>
      <c r="F117" s="202" t="s">
        <v>471</v>
      </c>
      <c r="G117" s="199"/>
      <c r="H117" s="203">
        <v>1</v>
      </c>
      <c r="I117" s="204"/>
      <c r="J117" s="199"/>
      <c r="K117" s="199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129</v>
      </c>
      <c r="AU117" s="209" t="s">
        <v>135</v>
      </c>
      <c r="AV117" s="13" t="s">
        <v>82</v>
      </c>
      <c r="AW117" s="13" t="s">
        <v>35</v>
      </c>
      <c r="AX117" s="13" t="s">
        <v>73</v>
      </c>
      <c r="AY117" s="209" t="s">
        <v>118</v>
      </c>
    </row>
    <row r="118" spans="1:65" s="14" customFormat="1" ht="11.25">
      <c r="B118" s="210"/>
      <c r="C118" s="211"/>
      <c r="D118" s="200" t="s">
        <v>129</v>
      </c>
      <c r="E118" s="212" t="s">
        <v>19</v>
      </c>
      <c r="F118" s="213" t="s">
        <v>195</v>
      </c>
      <c r="G118" s="211"/>
      <c r="H118" s="214">
        <v>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129</v>
      </c>
      <c r="AU118" s="220" t="s">
        <v>135</v>
      </c>
      <c r="AV118" s="14" t="s">
        <v>125</v>
      </c>
      <c r="AW118" s="14" t="s">
        <v>35</v>
      </c>
      <c r="AX118" s="14" t="s">
        <v>80</v>
      </c>
      <c r="AY118" s="220" t="s">
        <v>118</v>
      </c>
    </row>
    <row r="119" spans="1:65" s="12" customFormat="1" ht="20.85" customHeight="1">
      <c r="B119" s="164"/>
      <c r="C119" s="165"/>
      <c r="D119" s="166" t="s">
        <v>72</v>
      </c>
      <c r="E119" s="178" t="s">
        <v>486</v>
      </c>
      <c r="F119" s="178" t="s">
        <v>487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SUM(P120:P128)</f>
        <v>0</v>
      </c>
      <c r="Q119" s="172"/>
      <c r="R119" s="173">
        <f>SUM(R120:R128)</f>
        <v>0</v>
      </c>
      <c r="S119" s="172"/>
      <c r="T119" s="174">
        <f>SUM(T120:T128)</f>
        <v>0</v>
      </c>
      <c r="AR119" s="175" t="s">
        <v>145</v>
      </c>
      <c r="AT119" s="176" t="s">
        <v>72</v>
      </c>
      <c r="AU119" s="176" t="s">
        <v>82</v>
      </c>
      <c r="AY119" s="175" t="s">
        <v>118</v>
      </c>
      <c r="BK119" s="177">
        <f>SUM(BK120:BK128)</f>
        <v>0</v>
      </c>
    </row>
    <row r="120" spans="1:65" s="2" customFormat="1" ht="16.5" customHeight="1">
      <c r="A120" s="36"/>
      <c r="B120" s="37"/>
      <c r="C120" s="180" t="s">
        <v>155</v>
      </c>
      <c r="D120" s="180" t="s">
        <v>120</v>
      </c>
      <c r="E120" s="181" t="s">
        <v>488</v>
      </c>
      <c r="F120" s="182" t="s">
        <v>489</v>
      </c>
      <c r="G120" s="183" t="s">
        <v>459</v>
      </c>
      <c r="H120" s="184">
        <v>1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44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460</v>
      </c>
      <c r="AT120" s="191" t="s">
        <v>120</v>
      </c>
      <c r="AU120" s="191" t="s">
        <v>135</v>
      </c>
      <c r="AY120" s="19" t="s">
        <v>118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460</v>
      </c>
      <c r="BM120" s="191" t="s">
        <v>490</v>
      </c>
    </row>
    <row r="121" spans="1:65" s="13" customFormat="1" ht="11.25">
      <c r="B121" s="198"/>
      <c r="C121" s="199"/>
      <c r="D121" s="200" t="s">
        <v>129</v>
      </c>
      <c r="E121" s="201" t="s">
        <v>19</v>
      </c>
      <c r="F121" s="202" t="s">
        <v>471</v>
      </c>
      <c r="G121" s="199"/>
      <c r="H121" s="203">
        <v>1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129</v>
      </c>
      <c r="AU121" s="209" t="s">
        <v>135</v>
      </c>
      <c r="AV121" s="13" t="s">
        <v>82</v>
      </c>
      <c r="AW121" s="13" t="s">
        <v>35</v>
      </c>
      <c r="AX121" s="13" t="s">
        <v>73</v>
      </c>
      <c r="AY121" s="209" t="s">
        <v>118</v>
      </c>
    </row>
    <row r="122" spans="1:65" s="14" customFormat="1" ht="11.25">
      <c r="B122" s="210"/>
      <c r="C122" s="211"/>
      <c r="D122" s="200" t="s">
        <v>129</v>
      </c>
      <c r="E122" s="212" t="s">
        <v>19</v>
      </c>
      <c r="F122" s="213" t="s">
        <v>195</v>
      </c>
      <c r="G122" s="211"/>
      <c r="H122" s="214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129</v>
      </c>
      <c r="AU122" s="220" t="s">
        <v>135</v>
      </c>
      <c r="AV122" s="14" t="s">
        <v>125</v>
      </c>
      <c r="AW122" s="14" t="s">
        <v>35</v>
      </c>
      <c r="AX122" s="14" t="s">
        <v>80</v>
      </c>
      <c r="AY122" s="220" t="s">
        <v>118</v>
      </c>
    </row>
    <row r="123" spans="1:65" s="2" customFormat="1" ht="16.5" customHeight="1">
      <c r="A123" s="36"/>
      <c r="B123" s="37"/>
      <c r="C123" s="180" t="s">
        <v>160</v>
      </c>
      <c r="D123" s="180" t="s">
        <v>120</v>
      </c>
      <c r="E123" s="181" t="s">
        <v>491</v>
      </c>
      <c r="F123" s="182" t="s">
        <v>492</v>
      </c>
      <c r="G123" s="183" t="s">
        <v>459</v>
      </c>
      <c r="H123" s="184">
        <v>1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460</v>
      </c>
      <c r="AT123" s="191" t="s">
        <v>120</v>
      </c>
      <c r="AU123" s="191" t="s">
        <v>135</v>
      </c>
      <c r="AY123" s="19" t="s">
        <v>118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460</v>
      </c>
      <c r="BM123" s="191" t="s">
        <v>493</v>
      </c>
    </row>
    <row r="124" spans="1:65" s="13" customFormat="1" ht="11.25">
      <c r="B124" s="198"/>
      <c r="C124" s="199"/>
      <c r="D124" s="200" t="s">
        <v>129</v>
      </c>
      <c r="E124" s="201" t="s">
        <v>19</v>
      </c>
      <c r="F124" s="202" t="s">
        <v>471</v>
      </c>
      <c r="G124" s="199"/>
      <c r="H124" s="203">
        <v>1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129</v>
      </c>
      <c r="AU124" s="209" t="s">
        <v>135</v>
      </c>
      <c r="AV124" s="13" t="s">
        <v>82</v>
      </c>
      <c r="AW124" s="13" t="s">
        <v>35</v>
      </c>
      <c r="AX124" s="13" t="s">
        <v>73</v>
      </c>
      <c r="AY124" s="209" t="s">
        <v>118</v>
      </c>
    </row>
    <row r="125" spans="1:65" s="14" customFormat="1" ht="11.25">
      <c r="B125" s="210"/>
      <c r="C125" s="211"/>
      <c r="D125" s="200" t="s">
        <v>129</v>
      </c>
      <c r="E125" s="212" t="s">
        <v>19</v>
      </c>
      <c r="F125" s="213" t="s">
        <v>195</v>
      </c>
      <c r="G125" s="211"/>
      <c r="H125" s="214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129</v>
      </c>
      <c r="AU125" s="220" t="s">
        <v>135</v>
      </c>
      <c r="AV125" s="14" t="s">
        <v>125</v>
      </c>
      <c r="AW125" s="14" t="s">
        <v>35</v>
      </c>
      <c r="AX125" s="14" t="s">
        <v>80</v>
      </c>
      <c r="AY125" s="220" t="s">
        <v>118</v>
      </c>
    </row>
    <row r="126" spans="1:65" s="2" customFormat="1" ht="16.5" customHeight="1">
      <c r="A126" s="36"/>
      <c r="B126" s="37"/>
      <c r="C126" s="180" t="s">
        <v>165</v>
      </c>
      <c r="D126" s="180" t="s">
        <v>120</v>
      </c>
      <c r="E126" s="181" t="s">
        <v>494</v>
      </c>
      <c r="F126" s="182" t="s">
        <v>495</v>
      </c>
      <c r="G126" s="183" t="s">
        <v>459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460</v>
      </c>
      <c r="AT126" s="191" t="s">
        <v>120</v>
      </c>
      <c r="AU126" s="191" t="s">
        <v>135</v>
      </c>
      <c r="AY126" s="19" t="s">
        <v>118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460</v>
      </c>
      <c r="BM126" s="191" t="s">
        <v>496</v>
      </c>
    </row>
    <row r="127" spans="1:65" s="13" customFormat="1" ht="11.25">
      <c r="B127" s="198"/>
      <c r="C127" s="199"/>
      <c r="D127" s="200" t="s">
        <v>129</v>
      </c>
      <c r="E127" s="201" t="s">
        <v>19</v>
      </c>
      <c r="F127" s="202" t="s">
        <v>471</v>
      </c>
      <c r="G127" s="199"/>
      <c r="H127" s="203">
        <v>1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129</v>
      </c>
      <c r="AU127" s="209" t="s">
        <v>135</v>
      </c>
      <c r="AV127" s="13" t="s">
        <v>82</v>
      </c>
      <c r="AW127" s="13" t="s">
        <v>35</v>
      </c>
      <c r="AX127" s="13" t="s">
        <v>73</v>
      </c>
      <c r="AY127" s="209" t="s">
        <v>118</v>
      </c>
    </row>
    <row r="128" spans="1:65" s="14" customFormat="1" ht="11.25">
      <c r="B128" s="210"/>
      <c r="C128" s="211"/>
      <c r="D128" s="200" t="s">
        <v>129</v>
      </c>
      <c r="E128" s="212" t="s">
        <v>19</v>
      </c>
      <c r="F128" s="213" t="s">
        <v>195</v>
      </c>
      <c r="G128" s="211"/>
      <c r="H128" s="214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129</v>
      </c>
      <c r="AU128" s="220" t="s">
        <v>135</v>
      </c>
      <c r="AV128" s="14" t="s">
        <v>125</v>
      </c>
      <c r="AW128" s="14" t="s">
        <v>35</v>
      </c>
      <c r="AX128" s="14" t="s">
        <v>80</v>
      </c>
      <c r="AY128" s="220" t="s">
        <v>118</v>
      </c>
    </row>
    <row r="129" spans="1:65" s="12" customFormat="1" ht="20.85" customHeight="1">
      <c r="B129" s="164"/>
      <c r="C129" s="165"/>
      <c r="D129" s="166" t="s">
        <v>72</v>
      </c>
      <c r="E129" s="178" t="s">
        <v>497</v>
      </c>
      <c r="F129" s="178" t="s">
        <v>498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SUM(P130:P132)</f>
        <v>0</v>
      </c>
      <c r="Q129" s="172"/>
      <c r="R129" s="173">
        <f>SUM(R130:R132)</f>
        <v>0</v>
      </c>
      <c r="S129" s="172"/>
      <c r="T129" s="174">
        <f>SUM(T130:T132)</f>
        <v>0</v>
      </c>
      <c r="AR129" s="175" t="s">
        <v>145</v>
      </c>
      <c r="AT129" s="176" t="s">
        <v>72</v>
      </c>
      <c r="AU129" s="176" t="s">
        <v>82</v>
      </c>
      <c r="AY129" s="175" t="s">
        <v>118</v>
      </c>
      <c r="BK129" s="177">
        <f>SUM(BK130:BK132)</f>
        <v>0</v>
      </c>
    </row>
    <row r="130" spans="1:65" s="2" customFormat="1" ht="16.5" customHeight="1">
      <c r="A130" s="36"/>
      <c r="B130" s="37"/>
      <c r="C130" s="180" t="s">
        <v>170</v>
      </c>
      <c r="D130" s="180" t="s">
        <v>120</v>
      </c>
      <c r="E130" s="181" t="s">
        <v>499</v>
      </c>
      <c r="F130" s="182" t="s">
        <v>500</v>
      </c>
      <c r="G130" s="183" t="s">
        <v>459</v>
      </c>
      <c r="H130" s="184">
        <v>1</v>
      </c>
      <c r="I130" s="185"/>
      <c r="J130" s="186">
        <f>ROUND(I130*H130,2)</f>
        <v>0</v>
      </c>
      <c r="K130" s="182" t="s">
        <v>19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460</v>
      </c>
      <c r="AT130" s="191" t="s">
        <v>120</v>
      </c>
      <c r="AU130" s="191" t="s">
        <v>135</v>
      </c>
      <c r="AY130" s="19" t="s">
        <v>118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460</v>
      </c>
      <c r="BM130" s="191" t="s">
        <v>501</v>
      </c>
    </row>
    <row r="131" spans="1:65" s="13" customFormat="1" ht="11.25">
      <c r="B131" s="198"/>
      <c r="C131" s="199"/>
      <c r="D131" s="200" t="s">
        <v>129</v>
      </c>
      <c r="E131" s="201" t="s">
        <v>19</v>
      </c>
      <c r="F131" s="202" t="s">
        <v>471</v>
      </c>
      <c r="G131" s="199"/>
      <c r="H131" s="203">
        <v>1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129</v>
      </c>
      <c r="AU131" s="209" t="s">
        <v>135</v>
      </c>
      <c r="AV131" s="13" t="s">
        <v>82</v>
      </c>
      <c r="AW131" s="13" t="s">
        <v>35</v>
      </c>
      <c r="AX131" s="13" t="s">
        <v>73</v>
      </c>
      <c r="AY131" s="209" t="s">
        <v>118</v>
      </c>
    </row>
    <row r="132" spans="1:65" s="14" customFormat="1" ht="11.25">
      <c r="B132" s="210"/>
      <c r="C132" s="211"/>
      <c r="D132" s="200" t="s">
        <v>129</v>
      </c>
      <c r="E132" s="212" t="s">
        <v>19</v>
      </c>
      <c r="F132" s="213" t="s">
        <v>195</v>
      </c>
      <c r="G132" s="211"/>
      <c r="H132" s="214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129</v>
      </c>
      <c r="AU132" s="220" t="s">
        <v>135</v>
      </c>
      <c r="AV132" s="14" t="s">
        <v>125</v>
      </c>
      <c r="AW132" s="14" t="s">
        <v>35</v>
      </c>
      <c r="AX132" s="14" t="s">
        <v>80</v>
      </c>
      <c r="AY132" s="220" t="s">
        <v>118</v>
      </c>
    </row>
    <row r="133" spans="1:65" s="12" customFormat="1" ht="20.85" customHeight="1">
      <c r="B133" s="164"/>
      <c r="C133" s="165"/>
      <c r="D133" s="166" t="s">
        <v>72</v>
      </c>
      <c r="E133" s="178" t="s">
        <v>502</v>
      </c>
      <c r="F133" s="178" t="s">
        <v>503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SUM(P134:P136)</f>
        <v>0</v>
      </c>
      <c r="Q133" s="172"/>
      <c r="R133" s="173">
        <f>SUM(R134:R136)</f>
        <v>0</v>
      </c>
      <c r="S133" s="172"/>
      <c r="T133" s="174">
        <f>SUM(T134:T136)</f>
        <v>0</v>
      </c>
      <c r="AR133" s="175" t="s">
        <v>145</v>
      </c>
      <c r="AT133" s="176" t="s">
        <v>72</v>
      </c>
      <c r="AU133" s="176" t="s">
        <v>82</v>
      </c>
      <c r="AY133" s="175" t="s">
        <v>118</v>
      </c>
      <c r="BK133" s="177">
        <f>SUM(BK134:BK136)</f>
        <v>0</v>
      </c>
    </row>
    <row r="134" spans="1:65" s="2" customFormat="1" ht="16.5" customHeight="1">
      <c r="A134" s="36"/>
      <c r="B134" s="37"/>
      <c r="C134" s="180" t="s">
        <v>175</v>
      </c>
      <c r="D134" s="180" t="s">
        <v>120</v>
      </c>
      <c r="E134" s="181" t="s">
        <v>504</v>
      </c>
      <c r="F134" s="182" t="s">
        <v>505</v>
      </c>
      <c r="G134" s="183" t="s">
        <v>459</v>
      </c>
      <c r="H134" s="184">
        <v>1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44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460</v>
      </c>
      <c r="AT134" s="191" t="s">
        <v>120</v>
      </c>
      <c r="AU134" s="191" t="s">
        <v>135</v>
      </c>
      <c r="AY134" s="19" t="s">
        <v>118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460</v>
      </c>
      <c r="BM134" s="191" t="s">
        <v>506</v>
      </c>
    </row>
    <row r="135" spans="1:65" s="13" customFormat="1" ht="11.25">
      <c r="B135" s="198"/>
      <c r="C135" s="199"/>
      <c r="D135" s="200" t="s">
        <v>129</v>
      </c>
      <c r="E135" s="201" t="s">
        <v>19</v>
      </c>
      <c r="F135" s="202" t="s">
        <v>471</v>
      </c>
      <c r="G135" s="199"/>
      <c r="H135" s="203">
        <v>1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129</v>
      </c>
      <c r="AU135" s="209" t="s">
        <v>135</v>
      </c>
      <c r="AV135" s="13" t="s">
        <v>82</v>
      </c>
      <c r="AW135" s="13" t="s">
        <v>35</v>
      </c>
      <c r="AX135" s="13" t="s">
        <v>73</v>
      </c>
      <c r="AY135" s="209" t="s">
        <v>118</v>
      </c>
    </row>
    <row r="136" spans="1:65" s="14" customFormat="1" ht="11.25">
      <c r="B136" s="210"/>
      <c r="C136" s="211"/>
      <c r="D136" s="200" t="s">
        <v>129</v>
      </c>
      <c r="E136" s="212" t="s">
        <v>19</v>
      </c>
      <c r="F136" s="213" t="s">
        <v>195</v>
      </c>
      <c r="G136" s="211"/>
      <c r="H136" s="214">
        <v>1</v>
      </c>
      <c r="I136" s="215"/>
      <c r="J136" s="211"/>
      <c r="K136" s="211"/>
      <c r="L136" s="216"/>
      <c r="M136" s="245"/>
      <c r="N136" s="246"/>
      <c r="O136" s="246"/>
      <c r="P136" s="246"/>
      <c r="Q136" s="246"/>
      <c r="R136" s="246"/>
      <c r="S136" s="246"/>
      <c r="T136" s="247"/>
      <c r="AT136" s="220" t="s">
        <v>129</v>
      </c>
      <c r="AU136" s="220" t="s">
        <v>135</v>
      </c>
      <c r="AV136" s="14" t="s">
        <v>125</v>
      </c>
      <c r="AW136" s="14" t="s">
        <v>35</v>
      </c>
      <c r="AX136" s="14" t="s">
        <v>80</v>
      </c>
      <c r="AY136" s="220" t="s">
        <v>118</v>
      </c>
    </row>
    <row r="137" spans="1:65" s="2" customFormat="1" ht="6.95" customHeight="1">
      <c r="A137" s="36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41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algorithmName="SHA-512" hashValue="aubpSdnjx+Aq4QaOf+YnElqzShSvYqJDcFM5wwr3IaB5W9WaSJm8x97mBMfeXNpIOvtm/WGLabdWGkIOgZSilw==" saltValue="AiAkepsz11h5iGDQATvAb1wIhvyCAUXfVpPfJ0rwKjm9MVle9lzgimf+HlOr/PJOlfzpZiOy9ntF4bEEj/07iQ==" spinCount="100000" sheet="1" objects="1" scenarios="1" formatColumns="0" formatRows="0" autoFilter="0"/>
  <autoFilter ref="C91:K136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48" customWidth="1"/>
    <col min="2" max="2" width="1.6640625" style="248" customWidth="1"/>
    <col min="3" max="4" width="5" style="248" customWidth="1"/>
    <col min="5" max="5" width="11.6640625" style="248" customWidth="1"/>
    <col min="6" max="6" width="9.1640625" style="248" customWidth="1"/>
    <col min="7" max="7" width="5" style="248" customWidth="1"/>
    <col min="8" max="8" width="77.83203125" style="248" customWidth="1"/>
    <col min="9" max="10" width="20" style="248" customWidth="1"/>
    <col min="11" max="11" width="1.664062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6" customFormat="1" ht="45" customHeight="1">
      <c r="B3" s="252"/>
      <c r="C3" s="391" t="s">
        <v>507</v>
      </c>
      <c r="D3" s="391"/>
      <c r="E3" s="391"/>
      <c r="F3" s="391"/>
      <c r="G3" s="391"/>
      <c r="H3" s="391"/>
      <c r="I3" s="391"/>
      <c r="J3" s="391"/>
      <c r="K3" s="253"/>
    </row>
    <row r="4" spans="2:11" s="1" customFormat="1" ht="25.5" customHeight="1">
      <c r="B4" s="254"/>
      <c r="C4" s="390" t="s">
        <v>508</v>
      </c>
      <c r="D4" s="390"/>
      <c r="E4" s="390"/>
      <c r="F4" s="390"/>
      <c r="G4" s="390"/>
      <c r="H4" s="390"/>
      <c r="I4" s="390"/>
      <c r="J4" s="390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89" t="s">
        <v>509</v>
      </c>
      <c r="D6" s="389"/>
      <c r="E6" s="389"/>
      <c r="F6" s="389"/>
      <c r="G6" s="389"/>
      <c r="H6" s="389"/>
      <c r="I6" s="389"/>
      <c r="J6" s="389"/>
      <c r="K6" s="255"/>
    </row>
    <row r="7" spans="2:11" s="1" customFormat="1" ht="15" customHeight="1">
      <c r="B7" s="258"/>
      <c r="C7" s="389" t="s">
        <v>510</v>
      </c>
      <c r="D7" s="389"/>
      <c r="E7" s="389"/>
      <c r="F7" s="389"/>
      <c r="G7" s="389"/>
      <c r="H7" s="389"/>
      <c r="I7" s="389"/>
      <c r="J7" s="389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89" t="s">
        <v>511</v>
      </c>
      <c r="D9" s="389"/>
      <c r="E9" s="389"/>
      <c r="F9" s="389"/>
      <c r="G9" s="389"/>
      <c r="H9" s="389"/>
      <c r="I9" s="389"/>
      <c r="J9" s="389"/>
      <c r="K9" s="255"/>
    </row>
    <row r="10" spans="2:11" s="1" customFormat="1" ht="15" customHeight="1">
      <c r="B10" s="258"/>
      <c r="C10" s="257"/>
      <c r="D10" s="389" t="s">
        <v>512</v>
      </c>
      <c r="E10" s="389"/>
      <c r="F10" s="389"/>
      <c r="G10" s="389"/>
      <c r="H10" s="389"/>
      <c r="I10" s="389"/>
      <c r="J10" s="389"/>
      <c r="K10" s="255"/>
    </row>
    <row r="11" spans="2:11" s="1" customFormat="1" ht="15" customHeight="1">
      <c r="B11" s="258"/>
      <c r="C11" s="259"/>
      <c r="D11" s="389" t="s">
        <v>513</v>
      </c>
      <c r="E11" s="389"/>
      <c r="F11" s="389"/>
      <c r="G11" s="389"/>
      <c r="H11" s="389"/>
      <c r="I11" s="389"/>
      <c r="J11" s="389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514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89" t="s">
        <v>515</v>
      </c>
      <c r="E15" s="389"/>
      <c r="F15" s="389"/>
      <c r="G15" s="389"/>
      <c r="H15" s="389"/>
      <c r="I15" s="389"/>
      <c r="J15" s="389"/>
      <c r="K15" s="255"/>
    </row>
    <row r="16" spans="2:11" s="1" customFormat="1" ht="15" customHeight="1">
      <c r="B16" s="258"/>
      <c r="C16" s="259"/>
      <c r="D16" s="389" t="s">
        <v>516</v>
      </c>
      <c r="E16" s="389"/>
      <c r="F16" s="389"/>
      <c r="G16" s="389"/>
      <c r="H16" s="389"/>
      <c r="I16" s="389"/>
      <c r="J16" s="389"/>
      <c r="K16" s="255"/>
    </row>
    <row r="17" spans="2:11" s="1" customFormat="1" ht="15" customHeight="1">
      <c r="B17" s="258"/>
      <c r="C17" s="259"/>
      <c r="D17" s="389" t="s">
        <v>517</v>
      </c>
      <c r="E17" s="389"/>
      <c r="F17" s="389"/>
      <c r="G17" s="389"/>
      <c r="H17" s="389"/>
      <c r="I17" s="389"/>
      <c r="J17" s="389"/>
      <c r="K17" s="255"/>
    </row>
    <row r="18" spans="2:11" s="1" customFormat="1" ht="15" customHeight="1">
      <c r="B18" s="258"/>
      <c r="C18" s="259"/>
      <c r="D18" s="259"/>
      <c r="E18" s="261" t="s">
        <v>79</v>
      </c>
      <c r="F18" s="389" t="s">
        <v>518</v>
      </c>
      <c r="G18" s="389"/>
      <c r="H18" s="389"/>
      <c r="I18" s="389"/>
      <c r="J18" s="389"/>
      <c r="K18" s="255"/>
    </row>
    <row r="19" spans="2:11" s="1" customFormat="1" ht="15" customHeight="1">
      <c r="B19" s="258"/>
      <c r="C19" s="259"/>
      <c r="D19" s="259"/>
      <c r="E19" s="261" t="s">
        <v>519</v>
      </c>
      <c r="F19" s="389" t="s">
        <v>520</v>
      </c>
      <c r="G19" s="389"/>
      <c r="H19" s="389"/>
      <c r="I19" s="389"/>
      <c r="J19" s="389"/>
      <c r="K19" s="255"/>
    </row>
    <row r="20" spans="2:11" s="1" customFormat="1" ht="15" customHeight="1">
      <c r="B20" s="258"/>
      <c r="C20" s="259"/>
      <c r="D20" s="259"/>
      <c r="E20" s="261" t="s">
        <v>521</v>
      </c>
      <c r="F20" s="389" t="s">
        <v>522</v>
      </c>
      <c r="G20" s="389"/>
      <c r="H20" s="389"/>
      <c r="I20" s="389"/>
      <c r="J20" s="389"/>
      <c r="K20" s="255"/>
    </row>
    <row r="21" spans="2:11" s="1" customFormat="1" ht="15" customHeight="1">
      <c r="B21" s="258"/>
      <c r="C21" s="259"/>
      <c r="D21" s="259"/>
      <c r="E21" s="261" t="s">
        <v>523</v>
      </c>
      <c r="F21" s="389" t="s">
        <v>524</v>
      </c>
      <c r="G21" s="389"/>
      <c r="H21" s="389"/>
      <c r="I21" s="389"/>
      <c r="J21" s="389"/>
      <c r="K21" s="255"/>
    </row>
    <row r="22" spans="2:11" s="1" customFormat="1" ht="15" customHeight="1">
      <c r="B22" s="258"/>
      <c r="C22" s="259"/>
      <c r="D22" s="259"/>
      <c r="E22" s="261" t="s">
        <v>525</v>
      </c>
      <c r="F22" s="389" t="s">
        <v>526</v>
      </c>
      <c r="G22" s="389"/>
      <c r="H22" s="389"/>
      <c r="I22" s="389"/>
      <c r="J22" s="389"/>
      <c r="K22" s="255"/>
    </row>
    <row r="23" spans="2:11" s="1" customFormat="1" ht="15" customHeight="1">
      <c r="B23" s="258"/>
      <c r="C23" s="259"/>
      <c r="D23" s="259"/>
      <c r="E23" s="261" t="s">
        <v>84</v>
      </c>
      <c r="F23" s="389" t="s">
        <v>527</v>
      </c>
      <c r="G23" s="389"/>
      <c r="H23" s="389"/>
      <c r="I23" s="389"/>
      <c r="J23" s="389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89" t="s">
        <v>528</v>
      </c>
      <c r="D25" s="389"/>
      <c r="E25" s="389"/>
      <c r="F25" s="389"/>
      <c r="G25" s="389"/>
      <c r="H25" s="389"/>
      <c r="I25" s="389"/>
      <c r="J25" s="389"/>
      <c r="K25" s="255"/>
    </row>
    <row r="26" spans="2:11" s="1" customFormat="1" ht="15" customHeight="1">
      <c r="B26" s="258"/>
      <c r="C26" s="389" t="s">
        <v>529</v>
      </c>
      <c r="D26" s="389"/>
      <c r="E26" s="389"/>
      <c r="F26" s="389"/>
      <c r="G26" s="389"/>
      <c r="H26" s="389"/>
      <c r="I26" s="389"/>
      <c r="J26" s="389"/>
      <c r="K26" s="255"/>
    </row>
    <row r="27" spans="2:11" s="1" customFormat="1" ht="15" customHeight="1">
      <c r="B27" s="258"/>
      <c r="C27" s="257"/>
      <c r="D27" s="389" t="s">
        <v>530</v>
      </c>
      <c r="E27" s="389"/>
      <c r="F27" s="389"/>
      <c r="G27" s="389"/>
      <c r="H27" s="389"/>
      <c r="I27" s="389"/>
      <c r="J27" s="389"/>
      <c r="K27" s="255"/>
    </row>
    <row r="28" spans="2:11" s="1" customFormat="1" ht="15" customHeight="1">
      <c r="B28" s="258"/>
      <c r="C28" s="259"/>
      <c r="D28" s="389" t="s">
        <v>531</v>
      </c>
      <c r="E28" s="389"/>
      <c r="F28" s="389"/>
      <c r="G28" s="389"/>
      <c r="H28" s="389"/>
      <c r="I28" s="389"/>
      <c r="J28" s="389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89" t="s">
        <v>532</v>
      </c>
      <c r="E30" s="389"/>
      <c r="F30" s="389"/>
      <c r="G30" s="389"/>
      <c r="H30" s="389"/>
      <c r="I30" s="389"/>
      <c r="J30" s="389"/>
      <c r="K30" s="255"/>
    </row>
    <row r="31" spans="2:11" s="1" customFormat="1" ht="15" customHeight="1">
      <c r="B31" s="258"/>
      <c r="C31" s="259"/>
      <c r="D31" s="389" t="s">
        <v>533</v>
      </c>
      <c r="E31" s="389"/>
      <c r="F31" s="389"/>
      <c r="G31" s="389"/>
      <c r="H31" s="389"/>
      <c r="I31" s="389"/>
      <c r="J31" s="389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89" t="s">
        <v>534</v>
      </c>
      <c r="E33" s="389"/>
      <c r="F33" s="389"/>
      <c r="G33" s="389"/>
      <c r="H33" s="389"/>
      <c r="I33" s="389"/>
      <c r="J33" s="389"/>
      <c r="K33" s="255"/>
    </row>
    <row r="34" spans="2:11" s="1" customFormat="1" ht="15" customHeight="1">
      <c r="B34" s="258"/>
      <c r="C34" s="259"/>
      <c r="D34" s="389" t="s">
        <v>535</v>
      </c>
      <c r="E34" s="389"/>
      <c r="F34" s="389"/>
      <c r="G34" s="389"/>
      <c r="H34" s="389"/>
      <c r="I34" s="389"/>
      <c r="J34" s="389"/>
      <c r="K34" s="255"/>
    </row>
    <row r="35" spans="2:11" s="1" customFormat="1" ht="15" customHeight="1">
      <c r="B35" s="258"/>
      <c r="C35" s="259"/>
      <c r="D35" s="389" t="s">
        <v>536</v>
      </c>
      <c r="E35" s="389"/>
      <c r="F35" s="389"/>
      <c r="G35" s="389"/>
      <c r="H35" s="389"/>
      <c r="I35" s="389"/>
      <c r="J35" s="389"/>
      <c r="K35" s="255"/>
    </row>
    <row r="36" spans="2:11" s="1" customFormat="1" ht="15" customHeight="1">
      <c r="B36" s="258"/>
      <c r="C36" s="259"/>
      <c r="D36" s="257"/>
      <c r="E36" s="260" t="s">
        <v>104</v>
      </c>
      <c r="F36" s="257"/>
      <c r="G36" s="389" t="s">
        <v>537</v>
      </c>
      <c r="H36" s="389"/>
      <c r="I36" s="389"/>
      <c r="J36" s="389"/>
      <c r="K36" s="255"/>
    </row>
    <row r="37" spans="2:11" s="1" customFormat="1" ht="30.75" customHeight="1">
      <c r="B37" s="258"/>
      <c r="C37" s="259"/>
      <c r="D37" s="257"/>
      <c r="E37" s="260" t="s">
        <v>538</v>
      </c>
      <c r="F37" s="257"/>
      <c r="G37" s="389" t="s">
        <v>539</v>
      </c>
      <c r="H37" s="389"/>
      <c r="I37" s="389"/>
      <c r="J37" s="389"/>
      <c r="K37" s="255"/>
    </row>
    <row r="38" spans="2:11" s="1" customFormat="1" ht="15" customHeight="1">
      <c r="B38" s="258"/>
      <c r="C38" s="259"/>
      <c r="D38" s="257"/>
      <c r="E38" s="260" t="s">
        <v>54</v>
      </c>
      <c r="F38" s="257"/>
      <c r="G38" s="389" t="s">
        <v>540</v>
      </c>
      <c r="H38" s="389"/>
      <c r="I38" s="389"/>
      <c r="J38" s="389"/>
      <c r="K38" s="255"/>
    </row>
    <row r="39" spans="2:11" s="1" customFormat="1" ht="15" customHeight="1">
      <c r="B39" s="258"/>
      <c r="C39" s="259"/>
      <c r="D39" s="257"/>
      <c r="E39" s="260" t="s">
        <v>55</v>
      </c>
      <c r="F39" s="257"/>
      <c r="G39" s="389" t="s">
        <v>541</v>
      </c>
      <c r="H39" s="389"/>
      <c r="I39" s="389"/>
      <c r="J39" s="389"/>
      <c r="K39" s="255"/>
    </row>
    <row r="40" spans="2:11" s="1" customFormat="1" ht="15" customHeight="1">
      <c r="B40" s="258"/>
      <c r="C40" s="259"/>
      <c r="D40" s="257"/>
      <c r="E40" s="260" t="s">
        <v>105</v>
      </c>
      <c r="F40" s="257"/>
      <c r="G40" s="389" t="s">
        <v>542</v>
      </c>
      <c r="H40" s="389"/>
      <c r="I40" s="389"/>
      <c r="J40" s="389"/>
      <c r="K40" s="255"/>
    </row>
    <row r="41" spans="2:11" s="1" customFormat="1" ht="15" customHeight="1">
      <c r="B41" s="258"/>
      <c r="C41" s="259"/>
      <c r="D41" s="257"/>
      <c r="E41" s="260" t="s">
        <v>106</v>
      </c>
      <c r="F41" s="257"/>
      <c r="G41" s="389" t="s">
        <v>543</v>
      </c>
      <c r="H41" s="389"/>
      <c r="I41" s="389"/>
      <c r="J41" s="389"/>
      <c r="K41" s="255"/>
    </row>
    <row r="42" spans="2:11" s="1" customFormat="1" ht="15" customHeight="1">
      <c r="B42" s="258"/>
      <c r="C42" s="259"/>
      <c r="D42" s="257"/>
      <c r="E42" s="260" t="s">
        <v>544</v>
      </c>
      <c r="F42" s="257"/>
      <c r="G42" s="389" t="s">
        <v>545</v>
      </c>
      <c r="H42" s="389"/>
      <c r="I42" s="389"/>
      <c r="J42" s="389"/>
      <c r="K42" s="255"/>
    </row>
    <row r="43" spans="2:11" s="1" customFormat="1" ht="15" customHeight="1">
      <c r="B43" s="258"/>
      <c r="C43" s="259"/>
      <c r="D43" s="257"/>
      <c r="E43" s="260"/>
      <c r="F43" s="257"/>
      <c r="G43" s="389" t="s">
        <v>546</v>
      </c>
      <c r="H43" s="389"/>
      <c r="I43" s="389"/>
      <c r="J43" s="389"/>
      <c r="K43" s="255"/>
    </row>
    <row r="44" spans="2:11" s="1" customFormat="1" ht="15" customHeight="1">
      <c r="B44" s="258"/>
      <c r="C44" s="259"/>
      <c r="D44" s="257"/>
      <c r="E44" s="260" t="s">
        <v>547</v>
      </c>
      <c r="F44" s="257"/>
      <c r="G44" s="389" t="s">
        <v>548</v>
      </c>
      <c r="H44" s="389"/>
      <c r="I44" s="389"/>
      <c r="J44" s="389"/>
      <c r="K44" s="255"/>
    </row>
    <row r="45" spans="2:11" s="1" customFormat="1" ht="15" customHeight="1">
      <c r="B45" s="258"/>
      <c r="C45" s="259"/>
      <c r="D45" s="257"/>
      <c r="E45" s="260" t="s">
        <v>108</v>
      </c>
      <c r="F45" s="257"/>
      <c r="G45" s="389" t="s">
        <v>549</v>
      </c>
      <c r="H45" s="389"/>
      <c r="I45" s="389"/>
      <c r="J45" s="389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89" t="s">
        <v>550</v>
      </c>
      <c r="E47" s="389"/>
      <c r="F47" s="389"/>
      <c r="G47" s="389"/>
      <c r="H47" s="389"/>
      <c r="I47" s="389"/>
      <c r="J47" s="389"/>
      <c r="K47" s="255"/>
    </row>
    <row r="48" spans="2:11" s="1" customFormat="1" ht="15" customHeight="1">
      <c r="B48" s="258"/>
      <c r="C48" s="259"/>
      <c r="D48" s="259"/>
      <c r="E48" s="389" t="s">
        <v>551</v>
      </c>
      <c r="F48" s="389"/>
      <c r="G48" s="389"/>
      <c r="H48" s="389"/>
      <c r="I48" s="389"/>
      <c r="J48" s="389"/>
      <c r="K48" s="255"/>
    </row>
    <row r="49" spans="2:11" s="1" customFormat="1" ht="15" customHeight="1">
      <c r="B49" s="258"/>
      <c r="C49" s="259"/>
      <c r="D49" s="259"/>
      <c r="E49" s="389" t="s">
        <v>552</v>
      </c>
      <c r="F49" s="389"/>
      <c r="G49" s="389"/>
      <c r="H49" s="389"/>
      <c r="I49" s="389"/>
      <c r="J49" s="389"/>
      <c r="K49" s="255"/>
    </row>
    <row r="50" spans="2:11" s="1" customFormat="1" ht="15" customHeight="1">
      <c r="B50" s="258"/>
      <c r="C50" s="259"/>
      <c r="D50" s="259"/>
      <c r="E50" s="389" t="s">
        <v>553</v>
      </c>
      <c r="F50" s="389"/>
      <c r="G50" s="389"/>
      <c r="H50" s="389"/>
      <c r="I50" s="389"/>
      <c r="J50" s="389"/>
      <c r="K50" s="255"/>
    </row>
    <row r="51" spans="2:11" s="1" customFormat="1" ht="15" customHeight="1">
      <c r="B51" s="258"/>
      <c r="C51" s="259"/>
      <c r="D51" s="389" t="s">
        <v>554</v>
      </c>
      <c r="E51" s="389"/>
      <c r="F51" s="389"/>
      <c r="G51" s="389"/>
      <c r="H51" s="389"/>
      <c r="I51" s="389"/>
      <c r="J51" s="389"/>
      <c r="K51" s="255"/>
    </row>
    <row r="52" spans="2:11" s="1" customFormat="1" ht="25.5" customHeight="1">
      <c r="B52" s="254"/>
      <c r="C52" s="390" t="s">
        <v>555</v>
      </c>
      <c r="D52" s="390"/>
      <c r="E52" s="390"/>
      <c r="F52" s="390"/>
      <c r="G52" s="390"/>
      <c r="H52" s="390"/>
      <c r="I52" s="390"/>
      <c r="J52" s="390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89" t="s">
        <v>556</v>
      </c>
      <c r="D54" s="389"/>
      <c r="E54" s="389"/>
      <c r="F54" s="389"/>
      <c r="G54" s="389"/>
      <c r="H54" s="389"/>
      <c r="I54" s="389"/>
      <c r="J54" s="389"/>
      <c r="K54" s="255"/>
    </row>
    <row r="55" spans="2:11" s="1" customFormat="1" ht="15" customHeight="1">
      <c r="B55" s="254"/>
      <c r="C55" s="389" t="s">
        <v>557</v>
      </c>
      <c r="D55" s="389"/>
      <c r="E55" s="389"/>
      <c r="F55" s="389"/>
      <c r="G55" s="389"/>
      <c r="H55" s="389"/>
      <c r="I55" s="389"/>
      <c r="J55" s="389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89" t="s">
        <v>558</v>
      </c>
      <c r="D57" s="389"/>
      <c r="E57" s="389"/>
      <c r="F57" s="389"/>
      <c r="G57" s="389"/>
      <c r="H57" s="389"/>
      <c r="I57" s="389"/>
      <c r="J57" s="389"/>
      <c r="K57" s="255"/>
    </row>
    <row r="58" spans="2:11" s="1" customFormat="1" ht="15" customHeight="1">
      <c r="B58" s="254"/>
      <c r="C58" s="259"/>
      <c r="D58" s="389" t="s">
        <v>559</v>
      </c>
      <c r="E58" s="389"/>
      <c r="F58" s="389"/>
      <c r="G58" s="389"/>
      <c r="H58" s="389"/>
      <c r="I58" s="389"/>
      <c r="J58" s="389"/>
      <c r="K58" s="255"/>
    </row>
    <row r="59" spans="2:11" s="1" customFormat="1" ht="15" customHeight="1">
      <c r="B59" s="254"/>
      <c r="C59" s="259"/>
      <c r="D59" s="389" t="s">
        <v>560</v>
      </c>
      <c r="E59" s="389"/>
      <c r="F59" s="389"/>
      <c r="G59" s="389"/>
      <c r="H59" s="389"/>
      <c r="I59" s="389"/>
      <c r="J59" s="389"/>
      <c r="K59" s="255"/>
    </row>
    <row r="60" spans="2:11" s="1" customFormat="1" ht="15" customHeight="1">
      <c r="B60" s="254"/>
      <c r="C60" s="259"/>
      <c r="D60" s="389" t="s">
        <v>561</v>
      </c>
      <c r="E60" s="389"/>
      <c r="F60" s="389"/>
      <c r="G60" s="389"/>
      <c r="H60" s="389"/>
      <c r="I60" s="389"/>
      <c r="J60" s="389"/>
      <c r="K60" s="255"/>
    </row>
    <row r="61" spans="2:11" s="1" customFormat="1" ht="15" customHeight="1">
      <c r="B61" s="254"/>
      <c r="C61" s="259"/>
      <c r="D61" s="389" t="s">
        <v>562</v>
      </c>
      <c r="E61" s="389"/>
      <c r="F61" s="389"/>
      <c r="G61" s="389"/>
      <c r="H61" s="389"/>
      <c r="I61" s="389"/>
      <c r="J61" s="389"/>
      <c r="K61" s="255"/>
    </row>
    <row r="62" spans="2:11" s="1" customFormat="1" ht="15" customHeight="1">
      <c r="B62" s="254"/>
      <c r="C62" s="259"/>
      <c r="D62" s="392" t="s">
        <v>563</v>
      </c>
      <c r="E62" s="392"/>
      <c r="F62" s="392"/>
      <c r="G62" s="392"/>
      <c r="H62" s="392"/>
      <c r="I62" s="392"/>
      <c r="J62" s="392"/>
      <c r="K62" s="255"/>
    </row>
    <row r="63" spans="2:11" s="1" customFormat="1" ht="15" customHeight="1">
      <c r="B63" s="254"/>
      <c r="C63" s="259"/>
      <c r="D63" s="389" t="s">
        <v>564</v>
      </c>
      <c r="E63" s="389"/>
      <c r="F63" s="389"/>
      <c r="G63" s="389"/>
      <c r="H63" s="389"/>
      <c r="I63" s="389"/>
      <c r="J63" s="389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89" t="s">
        <v>565</v>
      </c>
      <c r="E65" s="389"/>
      <c r="F65" s="389"/>
      <c r="G65" s="389"/>
      <c r="H65" s="389"/>
      <c r="I65" s="389"/>
      <c r="J65" s="389"/>
      <c r="K65" s="255"/>
    </row>
    <row r="66" spans="2:11" s="1" customFormat="1" ht="15" customHeight="1">
      <c r="B66" s="254"/>
      <c r="C66" s="259"/>
      <c r="D66" s="392" t="s">
        <v>566</v>
      </c>
      <c r="E66" s="392"/>
      <c r="F66" s="392"/>
      <c r="G66" s="392"/>
      <c r="H66" s="392"/>
      <c r="I66" s="392"/>
      <c r="J66" s="392"/>
      <c r="K66" s="255"/>
    </row>
    <row r="67" spans="2:11" s="1" customFormat="1" ht="15" customHeight="1">
      <c r="B67" s="254"/>
      <c r="C67" s="259"/>
      <c r="D67" s="389" t="s">
        <v>567</v>
      </c>
      <c r="E67" s="389"/>
      <c r="F67" s="389"/>
      <c r="G67" s="389"/>
      <c r="H67" s="389"/>
      <c r="I67" s="389"/>
      <c r="J67" s="389"/>
      <c r="K67" s="255"/>
    </row>
    <row r="68" spans="2:11" s="1" customFormat="1" ht="15" customHeight="1">
      <c r="B68" s="254"/>
      <c r="C68" s="259"/>
      <c r="D68" s="389" t="s">
        <v>568</v>
      </c>
      <c r="E68" s="389"/>
      <c r="F68" s="389"/>
      <c r="G68" s="389"/>
      <c r="H68" s="389"/>
      <c r="I68" s="389"/>
      <c r="J68" s="389"/>
      <c r="K68" s="255"/>
    </row>
    <row r="69" spans="2:11" s="1" customFormat="1" ht="15" customHeight="1">
      <c r="B69" s="254"/>
      <c r="C69" s="259"/>
      <c r="D69" s="389" t="s">
        <v>569</v>
      </c>
      <c r="E69" s="389"/>
      <c r="F69" s="389"/>
      <c r="G69" s="389"/>
      <c r="H69" s="389"/>
      <c r="I69" s="389"/>
      <c r="J69" s="389"/>
      <c r="K69" s="255"/>
    </row>
    <row r="70" spans="2:11" s="1" customFormat="1" ht="15" customHeight="1">
      <c r="B70" s="254"/>
      <c r="C70" s="259"/>
      <c r="D70" s="389" t="s">
        <v>570</v>
      </c>
      <c r="E70" s="389"/>
      <c r="F70" s="389"/>
      <c r="G70" s="389"/>
      <c r="H70" s="389"/>
      <c r="I70" s="389"/>
      <c r="J70" s="389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93" t="s">
        <v>571</v>
      </c>
      <c r="D75" s="393"/>
      <c r="E75" s="393"/>
      <c r="F75" s="393"/>
      <c r="G75" s="393"/>
      <c r="H75" s="393"/>
      <c r="I75" s="393"/>
      <c r="J75" s="393"/>
      <c r="K75" s="272"/>
    </row>
    <row r="76" spans="2:11" s="1" customFormat="1" ht="17.25" customHeight="1">
      <c r="B76" s="271"/>
      <c r="C76" s="273" t="s">
        <v>572</v>
      </c>
      <c r="D76" s="273"/>
      <c r="E76" s="273"/>
      <c r="F76" s="273" t="s">
        <v>573</v>
      </c>
      <c r="G76" s="274"/>
      <c r="H76" s="273" t="s">
        <v>55</v>
      </c>
      <c r="I76" s="273" t="s">
        <v>58</v>
      </c>
      <c r="J76" s="273" t="s">
        <v>574</v>
      </c>
      <c r="K76" s="272"/>
    </row>
    <row r="77" spans="2:11" s="1" customFormat="1" ht="17.25" customHeight="1">
      <c r="B77" s="271"/>
      <c r="C77" s="275" t="s">
        <v>575</v>
      </c>
      <c r="D77" s="275"/>
      <c r="E77" s="275"/>
      <c r="F77" s="276" t="s">
        <v>576</v>
      </c>
      <c r="G77" s="277"/>
      <c r="H77" s="275"/>
      <c r="I77" s="275"/>
      <c r="J77" s="275" t="s">
        <v>577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54</v>
      </c>
      <c r="D79" s="280"/>
      <c r="E79" s="280"/>
      <c r="F79" s="281" t="s">
        <v>578</v>
      </c>
      <c r="G79" s="282"/>
      <c r="H79" s="260" t="s">
        <v>579</v>
      </c>
      <c r="I79" s="260" t="s">
        <v>580</v>
      </c>
      <c r="J79" s="260">
        <v>20</v>
      </c>
      <c r="K79" s="272"/>
    </row>
    <row r="80" spans="2:11" s="1" customFormat="1" ht="15" customHeight="1">
      <c r="B80" s="271"/>
      <c r="C80" s="260" t="s">
        <v>581</v>
      </c>
      <c r="D80" s="260"/>
      <c r="E80" s="260"/>
      <c r="F80" s="281" t="s">
        <v>578</v>
      </c>
      <c r="G80" s="282"/>
      <c r="H80" s="260" t="s">
        <v>582</v>
      </c>
      <c r="I80" s="260" t="s">
        <v>580</v>
      </c>
      <c r="J80" s="260">
        <v>120</v>
      </c>
      <c r="K80" s="272"/>
    </row>
    <row r="81" spans="2:11" s="1" customFormat="1" ht="15" customHeight="1">
      <c r="B81" s="283"/>
      <c r="C81" s="260" t="s">
        <v>583</v>
      </c>
      <c r="D81" s="260"/>
      <c r="E81" s="260"/>
      <c r="F81" s="281" t="s">
        <v>584</v>
      </c>
      <c r="G81" s="282"/>
      <c r="H81" s="260" t="s">
        <v>585</v>
      </c>
      <c r="I81" s="260" t="s">
        <v>580</v>
      </c>
      <c r="J81" s="260">
        <v>50</v>
      </c>
      <c r="K81" s="272"/>
    </row>
    <row r="82" spans="2:11" s="1" customFormat="1" ht="15" customHeight="1">
      <c r="B82" s="283"/>
      <c r="C82" s="260" t="s">
        <v>586</v>
      </c>
      <c r="D82" s="260"/>
      <c r="E82" s="260"/>
      <c r="F82" s="281" t="s">
        <v>578</v>
      </c>
      <c r="G82" s="282"/>
      <c r="H82" s="260" t="s">
        <v>587</v>
      </c>
      <c r="I82" s="260" t="s">
        <v>588</v>
      </c>
      <c r="J82" s="260"/>
      <c r="K82" s="272"/>
    </row>
    <row r="83" spans="2:11" s="1" customFormat="1" ht="15" customHeight="1">
      <c r="B83" s="283"/>
      <c r="C83" s="284" t="s">
        <v>589</v>
      </c>
      <c r="D83" s="284"/>
      <c r="E83" s="284"/>
      <c r="F83" s="285" t="s">
        <v>584</v>
      </c>
      <c r="G83" s="284"/>
      <c r="H83" s="284" t="s">
        <v>590</v>
      </c>
      <c r="I83" s="284" t="s">
        <v>580</v>
      </c>
      <c r="J83" s="284">
        <v>15</v>
      </c>
      <c r="K83" s="272"/>
    </row>
    <row r="84" spans="2:11" s="1" customFormat="1" ht="15" customHeight="1">
      <c r="B84" s="283"/>
      <c r="C84" s="284" t="s">
        <v>591</v>
      </c>
      <c r="D84" s="284"/>
      <c r="E84" s="284"/>
      <c r="F84" s="285" t="s">
        <v>584</v>
      </c>
      <c r="G84" s="284"/>
      <c r="H84" s="284" t="s">
        <v>592</v>
      </c>
      <c r="I84" s="284" t="s">
        <v>580</v>
      </c>
      <c r="J84" s="284">
        <v>15</v>
      </c>
      <c r="K84" s="272"/>
    </row>
    <row r="85" spans="2:11" s="1" customFormat="1" ht="15" customHeight="1">
      <c r="B85" s="283"/>
      <c r="C85" s="284" t="s">
        <v>593</v>
      </c>
      <c r="D85" s="284"/>
      <c r="E85" s="284"/>
      <c r="F85" s="285" t="s">
        <v>584</v>
      </c>
      <c r="G85" s="284"/>
      <c r="H85" s="284" t="s">
        <v>594</v>
      </c>
      <c r="I85" s="284" t="s">
        <v>580</v>
      </c>
      <c r="J85" s="284">
        <v>20</v>
      </c>
      <c r="K85" s="272"/>
    </row>
    <row r="86" spans="2:11" s="1" customFormat="1" ht="15" customHeight="1">
      <c r="B86" s="283"/>
      <c r="C86" s="284" t="s">
        <v>595</v>
      </c>
      <c r="D86" s="284"/>
      <c r="E86" s="284"/>
      <c r="F86" s="285" t="s">
        <v>584</v>
      </c>
      <c r="G86" s="284"/>
      <c r="H86" s="284" t="s">
        <v>596</v>
      </c>
      <c r="I86" s="284" t="s">
        <v>580</v>
      </c>
      <c r="J86" s="284">
        <v>20</v>
      </c>
      <c r="K86" s="272"/>
    </row>
    <row r="87" spans="2:11" s="1" customFormat="1" ht="15" customHeight="1">
      <c r="B87" s="283"/>
      <c r="C87" s="260" t="s">
        <v>597</v>
      </c>
      <c r="D87" s="260"/>
      <c r="E87" s="260"/>
      <c r="F87" s="281" t="s">
        <v>584</v>
      </c>
      <c r="G87" s="282"/>
      <c r="H87" s="260" t="s">
        <v>598</v>
      </c>
      <c r="I87" s="260" t="s">
        <v>580</v>
      </c>
      <c r="J87" s="260">
        <v>50</v>
      </c>
      <c r="K87" s="272"/>
    </row>
    <row r="88" spans="2:11" s="1" customFormat="1" ht="15" customHeight="1">
      <c r="B88" s="283"/>
      <c r="C88" s="260" t="s">
        <v>599</v>
      </c>
      <c r="D88" s="260"/>
      <c r="E88" s="260"/>
      <c r="F88" s="281" t="s">
        <v>584</v>
      </c>
      <c r="G88" s="282"/>
      <c r="H88" s="260" t="s">
        <v>600</v>
      </c>
      <c r="I88" s="260" t="s">
        <v>580</v>
      </c>
      <c r="J88" s="260">
        <v>20</v>
      </c>
      <c r="K88" s="272"/>
    </row>
    <row r="89" spans="2:11" s="1" customFormat="1" ht="15" customHeight="1">
      <c r="B89" s="283"/>
      <c r="C89" s="260" t="s">
        <v>601</v>
      </c>
      <c r="D89" s="260"/>
      <c r="E89" s="260"/>
      <c r="F89" s="281" t="s">
        <v>584</v>
      </c>
      <c r="G89" s="282"/>
      <c r="H89" s="260" t="s">
        <v>602</v>
      </c>
      <c r="I89" s="260" t="s">
        <v>580</v>
      </c>
      <c r="J89" s="260">
        <v>20</v>
      </c>
      <c r="K89" s="272"/>
    </row>
    <row r="90" spans="2:11" s="1" customFormat="1" ht="15" customHeight="1">
      <c r="B90" s="283"/>
      <c r="C90" s="260" t="s">
        <v>603</v>
      </c>
      <c r="D90" s="260"/>
      <c r="E90" s="260"/>
      <c r="F90" s="281" t="s">
        <v>584</v>
      </c>
      <c r="G90" s="282"/>
      <c r="H90" s="260" t="s">
        <v>604</v>
      </c>
      <c r="I90" s="260" t="s">
        <v>580</v>
      </c>
      <c r="J90" s="260">
        <v>50</v>
      </c>
      <c r="K90" s="272"/>
    </row>
    <row r="91" spans="2:11" s="1" customFormat="1" ht="15" customHeight="1">
      <c r="B91" s="283"/>
      <c r="C91" s="260" t="s">
        <v>605</v>
      </c>
      <c r="D91" s="260"/>
      <c r="E91" s="260"/>
      <c r="F91" s="281" t="s">
        <v>584</v>
      </c>
      <c r="G91" s="282"/>
      <c r="H91" s="260" t="s">
        <v>605</v>
      </c>
      <c r="I91" s="260" t="s">
        <v>580</v>
      </c>
      <c r="J91" s="260">
        <v>50</v>
      </c>
      <c r="K91" s="272"/>
    </row>
    <row r="92" spans="2:11" s="1" customFormat="1" ht="15" customHeight="1">
      <c r="B92" s="283"/>
      <c r="C92" s="260" t="s">
        <v>606</v>
      </c>
      <c r="D92" s="260"/>
      <c r="E92" s="260"/>
      <c r="F92" s="281" t="s">
        <v>584</v>
      </c>
      <c r="G92" s="282"/>
      <c r="H92" s="260" t="s">
        <v>607</v>
      </c>
      <c r="I92" s="260" t="s">
        <v>580</v>
      </c>
      <c r="J92" s="260">
        <v>255</v>
      </c>
      <c r="K92" s="272"/>
    </row>
    <row r="93" spans="2:11" s="1" customFormat="1" ht="15" customHeight="1">
      <c r="B93" s="283"/>
      <c r="C93" s="260" t="s">
        <v>608</v>
      </c>
      <c r="D93" s="260"/>
      <c r="E93" s="260"/>
      <c r="F93" s="281" t="s">
        <v>578</v>
      </c>
      <c r="G93" s="282"/>
      <c r="H93" s="260" t="s">
        <v>609</v>
      </c>
      <c r="I93" s="260" t="s">
        <v>610</v>
      </c>
      <c r="J93" s="260"/>
      <c r="K93" s="272"/>
    </row>
    <row r="94" spans="2:11" s="1" customFormat="1" ht="15" customHeight="1">
      <c r="B94" s="283"/>
      <c r="C94" s="260" t="s">
        <v>611</v>
      </c>
      <c r="D94" s="260"/>
      <c r="E94" s="260"/>
      <c r="F94" s="281" t="s">
        <v>578</v>
      </c>
      <c r="G94" s="282"/>
      <c r="H94" s="260" t="s">
        <v>612</v>
      </c>
      <c r="I94" s="260" t="s">
        <v>613</v>
      </c>
      <c r="J94" s="260"/>
      <c r="K94" s="272"/>
    </row>
    <row r="95" spans="2:11" s="1" customFormat="1" ht="15" customHeight="1">
      <c r="B95" s="283"/>
      <c r="C95" s="260" t="s">
        <v>614</v>
      </c>
      <c r="D95" s="260"/>
      <c r="E95" s="260"/>
      <c r="F95" s="281" t="s">
        <v>578</v>
      </c>
      <c r="G95" s="282"/>
      <c r="H95" s="260" t="s">
        <v>614</v>
      </c>
      <c r="I95" s="260" t="s">
        <v>613</v>
      </c>
      <c r="J95" s="260"/>
      <c r="K95" s="272"/>
    </row>
    <row r="96" spans="2:11" s="1" customFormat="1" ht="15" customHeight="1">
      <c r="B96" s="283"/>
      <c r="C96" s="260" t="s">
        <v>39</v>
      </c>
      <c r="D96" s="260"/>
      <c r="E96" s="260"/>
      <c r="F96" s="281" t="s">
        <v>578</v>
      </c>
      <c r="G96" s="282"/>
      <c r="H96" s="260" t="s">
        <v>615</v>
      </c>
      <c r="I96" s="260" t="s">
        <v>613</v>
      </c>
      <c r="J96" s="260"/>
      <c r="K96" s="272"/>
    </row>
    <row r="97" spans="2:11" s="1" customFormat="1" ht="15" customHeight="1">
      <c r="B97" s="283"/>
      <c r="C97" s="260" t="s">
        <v>49</v>
      </c>
      <c r="D97" s="260"/>
      <c r="E97" s="260"/>
      <c r="F97" s="281" t="s">
        <v>578</v>
      </c>
      <c r="G97" s="282"/>
      <c r="H97" s="260" t="s">
        <v>616</v>
      </c>
      <c r="I97" s="260" t="s">
        <v>613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93" t="s">
        <v>617</v>
      </c>
      <c r="D102" s="393"/>
      <c r="E102" s="393"/>
      <c r="F102" s="393"/>
      <c r="G102" s="393"/>
      <c r="H102" s="393"/>
      <c r="I102" s="393"/>
      <c r="J102" s="393"/>
      <c r="K102" s="272"/>
    </row>
    <row r="103" spans="2:11" s="1" customFormat="1" ht="17.25" customHeight="1">
      <c r="B103" s="271"/>
      <c r="C103" s="273" t="s">
        <v>572</v>
      </c>
      <c r="D103" s="273"/>
      <c r="E103" s="273"/>
      <c r="F103" s="273" t="s">
        <v>573</v>
      </c>
      <c r="G103" s="274"/>
      <c r="H103" s="273" t="s">
        <v>55</v>
      </c>
      <c r="I103" s="273" t="s">
        <v>58</v>
      </c>
      <c r="J103" s="273" t="s">
        <v>574</v>
      </c>
      <c r="K103" s="272"/>
    </row>
    <row r="104" spans="2:11" s="1" customFormat="1" ht="17.25" customHeight="1">
      <c r="B104" s="271"/>
      <c r="C104" s="275" t="s">
        <v>575</v>
      </c>
      <c r="D104" s="275"/>
      <c r="E104" s="275"/>
      <c r="F104" s="276" t="s">
        <v>576</v>
      </c>
      <c r="G104" s="277"/>
      <c r="H104" s="275"/>
      <c r="I104" s="275"/>
      <c r="J104" s="275" t="s">
        <v>577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54</v>
      </c>
      <c r="D106" s="280"/>
      <c r="E106" s="280"/>
      <c r="F106" s="281" t="s">
        <v>578</v>
      </c>
      <c r="G106" s="260"/>
      <c r="H106" s="260" t="s">
        <v>618</v>
      </c>
      <c r="I106" s="260" t="s">
        <v>580</v>
      </c>
      <c r="J106" s="260">
        <v>20</v>
      </c>
      <c r="K106" s="272"/>
    </row>
    <row r="107" spans="2:11" s="1" customFormat="1" ht="15" customHeight="1">
      <c r="B107" s="271"/>
      <c r="C107" s="260" t="s">
        <v>581</v>
      </c>
      <c r="D107" s="260"/>
      <c r="E107" s="260"/>
      <c r="F107" s="281" t="s">
        <v>578</v>
      </c>
      <c r="G107" s="260"/>
      <c r="H107" s="260" t="s">
        <v>618</v>
      </c>
      <c r="I107" s="260" t="s">
        <v>580</v>
      </c>
      <c r="J107" s="260">
        <v>120</v>
      </c>
      <c r="K107" s="272"/>
    </row>
    <row r="108" spans="2:11" s="1" customFormat="1" ht="15" customHeight="1">
      <c r="B108" s="283"/>
      <c r="C108" s="260" t="s">
        <v>583</v>
      </c>
      <c r="D108" s="260"/>
      <c r="E108" s="260"/>
      <c r="F108" s="281" t="s">
        <v>584</v>
      </c>
      <c r="G108" s="260"/>
      <c r="H108" s="260" t="s">
        <v>618</v>
      </c>
      <c r="I108" s="260" t="s">
        <v>580</v>
      </c>
      <c r="J108" s="260">
        <v>50</v>
      </c>
      <c r="K108" s="272"/>
    </row>
    <row r="109" spans="2:11" s="1" customFormat="1" ht="15" customHeight="1">
      <c r="B109" s="283"/>
      <c r="C109" s="260" t="s">
        <v>586</v>
      </c>
      <c r="D109" s="260"/>
      <c r="E109" s="260"/>
      <c r="F109" s="281" t="s">
        <v>578</v>
      </c>
      <c r="G109" s="260"/>
      <c r="H109" s="260" t="s">
        <v>618</v>
      </c>
      <c r="I109" s="260" t="s">
        <v>588</v>
      </c>
      <c r="J109" s="260"/>
      <c r="K109" s="272"/>
    </row>
    <row r="110" spans="2:11" s="1" customFormat="1" ht="15" customHeight="1">
      <c r="B110" s="283"/>
      <c r="C110" s="260" t="s">
        <v>597</v>
      </c>
      <c r="D110" s="260"/>
      <c r="E110" s="260"/>
      <c r="F110" s="281" t="s">
        <v>584</v>
      </c>
      <c r="G110" s="260"/>
      <c r="H110" s="260" t="s">
        <v>618</v>
      </c>
      <c r="I110" s="260" t="s">
        <v>580</v>
      </c>
      <c r="J110" s="260">
        <v>50</v>
      </c>
      <c r="K110" s="272"/>
    </row>
    <row r="111" spans="2:11" s="1" customFormat="1" ht="15" customHeight="1">
      <c r="B111" s="283"/>
      <c r="C111" s="260" t="s">
        <v>605</v>
      </c>
      <c r="D111" s="260"/>
      <c r="E111" s="260"/>
      <c r="F111" s="281" t="s">
        <v>584</v>
      </c>
      <c r="G111" s="260"/>
      <c r="H111" s="260" t="s">
        <v>618</v>
      </c>
      <c r="I111" s="260" t="s">
        <v>580</v>
      </c>
      <c r="J111" s="260">
        <v>50</v>
      </c>
      <c r="K111" s="272"/>
    </row>
    <row r="112" spans="2:11" s="1" customFormat="1" ht="15" customHeight="1">
      <c r="B112" s="283"/>
      <c r="C112" s="260" t="s">
        <v>603</v>
      </c>
      <c r="D112" s="260"/>
      <c r="E112" s="260"/>
      <c r="F112" s="281" t="s">
        <v>584</v>
      </c>
      <c r="G112" s="260"/>
      <c r="H112" s="260" t="s">
        <v>618</v>
      </c>
      <c r="I112" s="260" t="s">
        <v>580</v>
      </c>
      <c r="J112" s="260">
        <v>50</v>
      </c>
      <c r="K112" s="272"/>
    </row>
    <row r="113" spans="2:11" s="1" customFormat="1" ht="15" customHeight="1">
      <c r="B113" s="283"/>
      <c r="C113" s="260" t="s">
        <v>54</v>
      </c>
      <c r="D113" s="260"/>
      <c r="E113" s="260"/>
      <c r="F113" s="281" t="s">
        <v>578</v>
      </c>
      <c r="G113" s="260"/>
      <c r="H113" s="260" t="s">
        <v>619</v>
      </c>
      <c r="I113" s="260" t="s">
        <v>580</v>
      </c>
      <c r="J113" s="260">
        <v>20</v>
      </c>
      <c r="K113" s="272"/>
    </row>
    <row r="114" spans="2:11" s="1" customFormat="1" ht="15" customHeight="1">
      <c r="B114" s="283"/>
      <c r="C114" s="260" t="s">
        <v>620</v>
      </c>
      <c r="D114" s="260"/>
      <c r="E114" s="260"/>
      <c r="F114" s="281" t="s">
        <v>578</v>
      </c>
      <c r="G114" s="260"/>
      <c r="H114" s="260" t="s">
        <v>621</v>
      </c>
      <c r="I114" s="260" t="s">
        <v>580</v>
      </c>
      <c r="J114" s="260">
        <v>120</v>
      </c>
      <c r="K114" s="272"/>
    </row>
    <row r="115" spans="2:11" s="1" customFormat="1" ht="15" customHeight="1">
      <c r="B115" s="283"/>
      <c r="C115" s="260" t="s">
        <v>39</v>
      </c>
      <c r="D115" s="260"/>
      <c r="E115" s="260"/>
      <c r="F115" s="281" t="s">
        <v>578</v>
      </c>
      <c r="G115" s="260"/>
      <c r="H115" s="260" t="s">
        <v>622</v>
      </c>
      <c r="I115" s="260" t="s">
        <v>613</v>
      </c>
      <c r="J115" s="260"/>
      <c r="K115" s="272"/>
    </row>
    <row r="116" spans="2:11" s="1" customFormat="1" ht="15" customHeight="1">
      <c r="B116" s="283"/>
      <c r="C116" s="260" t="s">
        <v>49</v>
      </c>
      <c r="D116" s="260"/>
      <c r="E116" s="260"/>
      <c r="F116" s="281" t="s">
        <v>578</v>
      </c>
      <c r="G116" s="260"/>
      <c r="H116" s="260" t="s">
        <v>623</v>
      </c>
      <c r="I116" s="260" t="s">
        <v>613</v>
      </c>
      <c r="J116" s="260"/>
      <c r="K116" s="272"/>
    </row>
    <row r="117" spans="2:11" s="1" customFormat="1" ht="15" customHeight="1">
      <c r="B117" s="283"/>
      <c r="C117" s="260" t="s">
        <v>58</v>
      </c>
      <c r="D117" s="260"/>
      <c r="E117" s="260"/>
      <c r="F117" s="281" t="s">
        <v>578</v>
      </c>
      <c r="G117" s="260"/>
      <c r="H117" s="260" t="s">
        <v>624</v>
      </c>
      <c r="I117" s="260" t="s">
        <v>625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91" t="s">
        <v>626</v>
      </c>
      <c r="D122" s="391"/>
      <c r="E122" s="391"/>
      <c r="F122" s="391"/>
      <c r="G122" s="391"/>
      <c r="H122" s="391"/>
      <c r="I122" s="391"/>
      <c r="J122" s="391"/>
      <c r="K122" s="300"/>
    </row>
    <row r="123" spans="2:11" s="1" customFormat="1" ht="17.25" customHeight="1">
      <c r="B123" s="301"/>
      <c r="C123" s="273" t="s">
        <v>572</v>
      </c>
      <c r="D123" s="273"/>
      <c r="E123" s="273"/>
      <c r="F123" s="273" t="s">
        <v>573</v>
      </c>
      <c r="G123" s="274"/>
      <c r="H123" s="273" t="s">
        <v>55</v>
      </c>
      <c r="I123" s="273" t="s">
        <v>58</v>
      </c>
      <c r="J123" s="273" t="s">
        <v>574</v>
      </c>
      <c r="K123" s="302"/>
    </row>
    <row r="124" spans="2:11" s="1" customFormat="1" ht="17.25" customHeight="1">
      <c r="B124" s="301"/>
      <c r="C124" s="275" t="s">
        <v>575</v>
      </c>
      <c r="D124" s="275"/>
      <c r="E124" s="275"/>
      <c r="F124" s="276" t="s">
        <v>576</v>
      </c>
      <c r="G124" s="277"/>
      <c r="H124" s="275"/>
      <c r="I124" s="275"/>
      <c r="J124" s="275" t="s">
        <v>577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581</v>
      </c>
      <c r="D126" s="280"/>
      <c r="E126" s="280"/>
      <c r="F126" s="281" t="s">
        <v>578</v>
      </c>
      <c r="G126" s="260"/>
      <c r="H126" s="260" t="s">
        <v>618</v>
      </c>
      <c r="I126" s="260" t="s">
        <v>580</v>
      </c>
      <c r="J126" s="260">
        <v>120</v>
      </c>
      <c r="K126" s="306"/>
    </row>
    <row r="127" spans="2:11" s="1" customFormat="1" ht="15" customHeight="1">
      <c r="B127" s="303"/>
      <c r="C127" s="260" t="s">
        <v>627</v>
      </c>
      <c r="D127" s="260"/>
      <c r="E127" s="260"/>
      <c r="F127" s="281" t="s">
        <v>578</v>
      </c>
      <c r="G127" s="260"/>
      <c r="H127" s="260" t="s">
        <v>628</v>
      </c>
      <c r="I127" s="260" t="s">
        <v>580</v>
      </c>
      <c r="J127" s="260" t="s">
        <v>629</v>
      </c>
      <c r="K127" s="306"/>
    </row>
    <row r="128" spans="2:11" s="1" customFormat="1" ht="15" customHeight="1">
      <c r="B128" s="303"/>
      <c r="C128" s="260" t="s">
        <v>84</v>
      </c>
      <c r="D128" s="260"/>
      <c r="E128" s="260"/>
      <c r="F128" s="281" t="s">
        <v>578</v>
      </c>
      <c r="G128" s="260"/>
      <c r="H128" s="260" t="s">
        <v>630</v>
      </c>
      <c r="I128" s="260" t="s">
        <v>580</v>
      </c>
      <c r="J128" s="260" t="s">
        <v>629</v>
      </c>
      <c r="K128" s="306"/>
    </row>
    <row r="129" spans="2:11" s="1" customFormat="1" ht="15" customHeight="1">
      <c r="B129" s="303"/>
      <c r="C129" s="260" t="s">
        <v>589</v>
      </c>
      <c r="D129" s="260"/>
      <c r="E129" s="260"/>
      <c r="F129" s="281" t="s">
        <v>584</v>
      </c>
      <c r="G129" s="260"/>
      <c r="H129" s="260" t="s">
        <v>590</v>
      </c>
      <c r="I129" s="260" t="s">
        <v>580</v>
      </c>
      <c r="J129" s="260">
        <v>15</v>
      </c>
      <c r="K129" s="306"/>
    </row>
    <row r="130" spans="2:11" s="1" customFormat="1" ht="15" customHeight="1">
      <c r="B130" s="303"/>
      <c r="C130" s="284" t="s">
        <v>591</v>
      </c>
      <c r="D130" s="284"/>
      <c r="E130" s="284"/>
      <c r="F130" s="285" t="s">
        <v>584</v>
      </c>
      <c r="G130" s="284"/>
      <c r="H130" s="284" t="s">
        <v>592</v>
      </c>
      <c r="I130" s="284" t="s">
        <v>580</v>
      </c>
      <c r="J130" s="284">
        <v>15</v>
      </c>
      <c r="K130" s="306"/>
    </row>
    <row r="131" spans="2:11" s="1" customFormat="1" ht="15" customHeight="1">
      <c r="B131" s="303"/>
      <c r="C131" s="284" t="s">
        <v>593</v>
      </c>
      <c r="D131" s="284"/>
      <c r="E131" s="284"/>
      <c r="F131" s="285" t="s">
        <v>584</v>
      </c>
      <c r="G131" s="284"/>
      <c r="H131" s="284" t="s">
        <v>594</v>
      </c>
      <c r="I131" s="284" t="s">
        <v>580</v>
      </c>
      <c r="J131" s="284">
        <v>20</v>
      </c>
      <c r="K131" s="306"/>
    </row>
    <row r="132" spans="2:11" s="1" customFormat="1" ht="15" customHeight="1">
      <c r="B132" s="303"/>
      <c r="C132" s="284" t="s">
        <v>595</v>
      </c>
      <c r="D132" s="284"/>
      <c r="E132" s="284"/>
      <c r="F132" s="285" t="s">
        <v>584</v>
      </c>
      <c r="G132" s="284"/>
      <c r="H132" s="284" t="s">
        <v>596</v>
      </c>
      <c r="I132" s="284" t="s">
        <v>580</v>
      </c>
      <c r="J132" s="284">
        <v>20</v>
      </c>
      <c r="K132" s="306"/>
    </row>
    <row r="133" spans="2:11" s="1" customFormat="1" ht="15" customHeight="1">
      <c r="B133" s="303"/>
      <c r="C133" s="260" t="s">
        <v>583</v>
      </c>
      <c r="D133" s="260"/>
      <c r="E133" s="260"/>
      <c r="F133" s="281" t="s">
        <v>584</v>
      </c>
      <c r="G133" s="260"/>
      <c r="H133" s="260" t="s">
        <v>618</v>
      </c>
      <c r="I133" s="260" t="s">
        <v>580</v>
      </c>
      <c r="J133" s="260">
        <v>50</v>
      </c>
      <c r="K133" s="306"/>
    </row>
    <row r="134" spans="2:11" s="1" customFormat="1" ht="15" customHeight="1">
      <c r="B134" s="303"/>
      <c r="C134" s="260" t="s">
        <v>597</v>
      </c>
      <c r="D134" s="260"/>
      <c r="E134" s="260"/>
      <c r="F134" s="281" t="s">
        <v>584</v>
      </c>
      <c r="G134" s="260"/>
      <c r="H134" s="260" t="s">
        <v>618</v>
      </c>
      <c r="I134" s="260" t="s">
        <v>580</v>
      </c>
      <c r="J134" s="260">
        <v>50</v>
      </c>
      <c r="K134" s="306"/>
    </row>
    <row r="135" spans="2:11" s="1" customFormat="1" ht="15" customHeight="1">
      <c r="B135" s="303"/>
      <c r="C135" s="260" t="s">
        <v>603</v>
      </c>
      <c r="D135" s="260"/>
      <c r="E135" s="260"/>
      <c r="F135" s="281" t="s">
        <v>584</v>
      </c>
      <c r="G135" s="260"/>
      <c r="H135" s="260" t="s">
        <v>618</v>
      </c>
      <c r="I135" s="260" t="s">
        <v>580</v>
      </c>
      <c r="J135" s="260">
        <v>50</v>
      </c>
      <c r="K135" s="306"/>
    </row>
    <row r="136" spans="2:11" s="1" customFormat="1" ht="15" customHeight="1">
      <c r="B136" s="303"/>
      <c r="C136" s="260" t="s">
        <v>605</v>
      </c>
      <c r="D136" s="260"/>
      <c r="E136" s="260"/>
      <c r="F136" s="281" t="s">
        <v>584</v>
      </c>
      <c r="G136" s="260"/>
      <c r="H136" s="260" t="s">
        <v>618</v>
      </c>
      <c r="I136" s="260" t="s">
        <v>580</v>
      </c>
      <c r="J136" s="260">
        <v>50</v>
      </c>
      <c r="K136" s="306"/>
    </row>
    <row r="137" spans="2:11" s="1" customFormat="1" ht="15" customHeight="1">
      <c r="B137" s="303"/>
      <c r="C137" s="260" t="s">
        <v>606</v>
      </c>
      <c r="D137" s="260"/>
      <c r="E137" s="260"/>
      <c r="F137" s="281" t="s">
        <v>584</v>
      </c>
      <c r="G137" s="260"/>
      <c r="H137" s="260" t="s">
        <v>631</v>
      </c>
      <c r="I137" s="260" t="s">
        <v>580</v>
      </c>
      <c r="J137" s="260">
        <v>255</v>
      </c>
      <c r="K137" s="306"/>
    </row>
    <row r="138" spans="2:11" s="1" customFormat="1" ht="15" customHeight="1">
      <c r="B138" s="303"/>
      <c r="C138" s="260" t="s">
        <v>608</v>
      </c>
      <c r="D138" s="260"/>
      <c r="E138" s="260"/>
      <c r="F138" s="281" t="s">
        <v>578</v>
      </c>
      <c r="G138" s="260"/>
      <c r="H138" s="260" t="s">
        <v>632</v>
      </c>
      <c r="I138" s="260" t="s">
        <v>610</v>
      </c>
      <c r="J138" s="260"/>
      <c r="K138" s="306"/>
    </row>
    <row r="139" spans="2:11" s="1" customFormat="1" ht="15" customHeight="1">
      <c r="B139" s="303"/>
      <c r="C139" s="260" t="s">
        <v>611</v>
      </c>
      <c r="D139" s="260"/>
      <c r="E139" s="260"/>
      <c r="F139" s="281" t="s">
        <v>578</v>
      </c>
      <c r="G139" s="260"/>
      <c r="H139" s="260" t="s">
        <v>633</v>
      </c>
      <c r="I139" s="260" t="s">
        <v>613</v>
      </c>
      <c r="J139" s="260"/>
      <c r="K139" s="306"/>
    </row>
    <row r="140" spans="2:11" s="1" customFormat="1" ht="15" customHeight="1">
      <c r="B140" s="303"/>
      <c r="C140" s="260" t="s">
        <v>614</v>
      </c>
      <c r="D140" s="260"/>
      <c r="E140" s="260"/>
      <c r="F140" s="281" t="s">
        <v>578</v>
      </c>
      <c r="G140" s="260"/>
      <c r="H140" s="260" t="s">
        <v>614</v>
      </c>
      <c r="I140" s="260" t="s">
        <v>613</v>
      </c>
      <c r="J140" s="260"/>
      <c r="K140" s="306"/>
    </row>
    <row r="141" spans="2:11" s="1" customFormat="1" ht="15" customHeight="1">
      <c r="B141" s="303"/>
      <c r="C141" s="260" t="s">
        <v>39</v>
      </c>
      <c r="D141" s="260"/>
      <c r="E141" s="260"/>
      <c r="F141" s="281" t="s">
        <v>578</v>
      </c>
      <c r="G141" s="260"/>
      <c r="H141" s="260" t="s">
        <v>634</v>
      </c>
      <c r="I141" s="260" t="s">
        <v>613</v>
      </c>
      <c r="J141" s="260"/>
      <c r="K141" s="306"/>
    </row>
    <row r="142" spans="2:11" s="1" customFormat="1" ht="15" customHeight="1">
      <c r="B142" s="303"/>
      <c r="C142" s="260" t="s">
        <v>635</v>
      </c>
      <c r="D142" s="260"/>
      <c r="E142" s="260"/>
      <c r="F142" s="281" t="s">
        <v>578</v>
      </c>
      <c r="G142" s="260"/>
      <c r="H142" s="260" t="s">
        <v>636</v>
      </c>
      <c r="I142" s="260" t="s">
        <v>613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93" t="s">
        <v>637</v>
      </c>
      <c r="D147" s="393"/>
      <c r="E147" s="393"/>
      <c r="F147" s="393"/>
      <c r="G147" s="393"/>
      <c r="H147" s="393"/>
      <c r="I147" s="393"/>
      <c r="J147" s="393"/>
      <c r="K147" s="272"/>
    </row>
    <row r="148" spans="2:11" s="1" customFormat="1" ht="17.25" customHeight="1">
      <c r="B148" s="271"/>
      <c r="C148" s="273" t="s">
        <v>572</v>
      </c>
      <c r="D148" s="273"/>
      <c r="E148" s="273"/>
      <c r="F148" s="273" t="s">
        <v>573</v>
      </c>
      <c r="G148" s="274"/>
      <c r="H148" s="273" t="s">
        <v>55</v>
      </c>
      <c r="I148" s="273" t="s">
        <v>58</v>
      </c>
      <c r="J148" s="273" t="s">
        <v>574</v>
      </c>
      <c r="K148" s="272"/>
    </row>
    <row r="149" spans="2:11" s="1" customFormat="1" ht="17.25" customHeight="1">
      <c r="B149" s="271"/>
      <c r="C149" s="275" t="s">
        <v>575</v>
      </c>
      <c r="D149" s="275"/>
      <c r="E149" s="275"/>
      <c r="F149" s="276" t="s">
        <v>576</v>
      </c>
      <c r="G149" s="277"/>
      <c r="H149" s="275"/>
      <c r="I149" s="275"/>
      <c r="J149" s="275" t="s">
        <v>577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581</v>
      </c>
      <c r="D151" s="260"/>
      <c r="E151" s="260"/>
      <c r="F151" s="311" t="s">
        <v>578</v>
      </c>
      <c r="G151" s="260"/>
      <c r="H151" s="310" t="s">
        <v>618</v>
      </c>
      <c r="I151" s="310" t="s">
        <v>580</v>
      </c>
      <c r="J151" s="310">
        <v>120</v>
      </c>
      <c r="K151" s="306"/>
    </row>
    <row r="152" spans="2:11" s="1" customFormat="1" ht="15" customHeight="1">
      <c r="B152" s="283"/>
      <c r="C152" s="310" t="s">
        <v>627</v>
      </c>
      <c r="D152" s="260"/>
      <c r="E152" s="260"/>
      <c r="F152" s="311" t="s">
        <v>578</v>
      </c>
      <c r="G152" s="260"/>
      <c r="H152" s="310" t="s">
        <v>638</v>
      </c>
      <c r="I152" s="310" t="s">
        <v>580</v>
      </c>
      <c r="J152" s="310" t="s">
        <v>629</v>
      </c>
      <c r="K152" s="306"/>
    </row>
    <row r="153" spans="2:11" s="1" customFormat="1" ht="15" customHeight="1">
      <c r="B153" s="283"/>
      <c r="C153" s="310" t="s">
        <v>84</v>
      </c>
      <c r="D153" s="260"/>
      <c r="E153" s="260"/>
      <c r="F153" s="311" t="s">
        <v>578</v>
      </c>
      <c r="G153" s="260"/>
      <c r="H153" s="310" t="s">
        <v>639</v>
      </c>
      <c r="I153" s="310" t="s">
        <v>580</v>
      </c>
      <c r="J153" s="310" t="s">
        <v>629</v>
      </c>
      <c r="K153" s="306"/>
    </row>
    <row r="154" spans="2:11" s="1" customFormat="1" ht="15" customHeight="1">
      <c r="B154" s="283"/>
      <c r="C154" s="310" t="s">
        <v>583</v>
      </c>
      <c r="D154" s="260"/>
      <c r="E154" s="260"/>
      <c r="F154" s="311" t="s">
        <v>584</v>
      </c>
      <c r="G154" s="260"/>
      <c r="H154" s="310" t="s">
        <v>618</v>
      </c>
      <c r="I154" s="310" t="s">
        <v>580</v>
      </c>
      <c r="J154" s="310">
        <v>50</v>
      </c>
      <c r="K154" s="306"/>
    </row>
    <row r="155" spans="2:11" s="1" customFormat="1" ht="15" customHeight="1">
      <c r="B155" s="283"/>
      <c r="C155" s="310" t="s">
        <v>586</v>
      </c>
      <c r="D155" s="260"/>
      <c r="E155" s="260"/>
      <c r="F155" s="311" t="s">
        <v>578</v>
      </c>
      <c r="G155" s="260"/>
      <c r="H155" s="310" t="s">
        <v>618</v>
      </c>
      <c r="I155" s="310" t="s">
        <v>588</v>
      </c>
      <c r="J155" s="310"/>
      <c r="K155" s="306"/>
    </row>
    <row r="156" spans="2:11" s="1" customFormat="1" ht="15" customHeight="1">
      <c r="B156" s="283"/>
      <c r="C156" s="310" t="s">
        <v>597</v>
      </c>
      <c r="D156" s="260"/>
      <c r="E156" s="260"/>
      <c r="F156" s="311" t="s">
        <v>584</v>
      </c>
      <c r="G156" s="260"/>
      <c r="H156" s="310" t="s">
        <v>618</v>
      </c>
      <c r="I156" s="310" t="s">
        <v>580</v>
      </c>
      <c r="J156" s="310">
        <v>50</v>
      </c>
      <c r="K156" s="306"/>
    </row>
    <row r="157" spans="2:11" s="1" customFormat="1" ht="15" customHeight="1">
      <c r="B157" s="283"/>
      <c r="C157" s="310" t="s">
        <v>605</v>
      </c>
      <c r="D157" s="260"/>
      <c r="E157" s="260"/>
      <c r="F157" s="311" t="s">
        <v>584</v>
      </c>
      <c r="G157" s="260"/>
      <c r="H157" s="310" t="s">
        <v>618</v>
      </c>
      <c r="I157" s="310" t="s">
        <v>580</v>
      </c>
      <c r="J157" s="310">
        <v>50</v>
      </c>
      <c r="K157" s="306"/>
    </row>
    <row r="158" spans="2:11" s="1" customFormat="1" ht="15" customHeight="1">
      <c r="B158" s="283"/>
      <c r="C158" s="310" t="s">
        <v>603</v>
      </c>
      <c r="D158" s="260"/>
      <c r="E158" s="260"/>
      <c r="F158" s="311" t="s">
        <v>584</v>
      </c>
      <c r="G158" s="260"/>
      <c r="H158" s="310" t="s">
        <v>618</v>
      </c>
      <c r="I158" s="310" t="s">
        <v>580</v>
      </c>
      <c r="J158" s="310">
        <v>50</v>
      </c>
      <c r="K158" s="306"/>
    </row>
    <row r="159" spans="2:11" s="1" customFormat="1" ht="15" customHeight="1">
      <c r="B159" s="283"/>
      <c r="C159" s="310" t="s">
        <v>93</v>
      </c>
      <c r="D159" s="260"/>
      <c r="E159" s="260"/>
      <c r="F159" s="311" t="s">
        <v>578</v>
      </c>
      <c r="G159" s="260"/>
      <c r="H159" s="310" t="s">
        <v>640</v>
      </c>
      <c r="I159" s="310" t="s">
        <v>580</v>
      </c>
      <c r="J159" s="310" t="s">
        <v>641</v>
      </c>
      <c r="K159" s="306"/>
    </row>
    <row r="160" spans="2:11" s="1" customFormat="1" ht="15" customHeight="1">
      <c r="B160" s="283"/>
      <c r="C160" s="310" t="s">
        <v>642</v>
      </c>
      <c r="D160" s="260"/>
      <c r="E160" s="260"/>
      <c r="F160" s="311" t="s">
        <v>578</v>
      </c>
      <c r="G160" s="260"/>
      <c r="H160" s="310" t="s">
        <v>643</v>
      </c>
      <c r="I160" s="310" t="s">
        <v>613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91" t="s">
        <v>644</v>
      </c>
      <c r="D165" s="391"/>
      <c r="E165" s="391"/>
      <c r="F165" s="391"/>
      <c r="G165" s="391"/>
      <c r="H165" s="391"/>
      <c r="I165" s="391"/>
      <c r="J165" s="391"/>
      <c r="K165" s="253"/>
    </row>
    <row r="166" spans="2:11" s="1" customFormat="1" ht="17.25" customHeight="1">
      <c r="B166" s="252"/>
      <c r="C166" s="273" t="s">
        <v>572</v>
      </c>
      <c r="D166" s="273"/>
      <c r="E166" s="273"/>
      <c r="F166" s="273" t="s">
        <v>573</v>
      </c>
      <c r="G166" s="315"/>
      <c r="H166" s="316" t="s">
        <v>55</v>
      </c>
      <c r="I166" s="316" t="s">
        <v>58</v>
      </c>
      <c r="J166" s="273" t="s">
        <v>574</v>
      </c>
      <c r="K166" s="253"/>
    </row>
    <row r="167" spans="2:11" s="1" customFormat="1" ht="17.25" customHeight="1">
      <c r="B167" s="254"/>
      <c r="C167" s="275" t="s">
        <v>575</v>
      </c>
      <c r="D167" s="275"/>
      <c r="E167" s="275"/>
      <c r="F167" s="276" t="s">
        <v>576</v>
      </c>
      <c r="G167" s="317"/>
      <c r="H167" s="318"/>
      <c r="I167" s="318"/>
      <c r="J167" s="275" t="s">
        <v>577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581</v>
      </c>
      <c r="D169" s="260"/>
      <c r="E169" s="260"/>
      <c r="F169" s="281" t="s">
        <v>578</v>
      </c>
      <c r="G169" s="260"/>
      <c r="H169" s="260" t="s">
        <v>618</v>
      </c>
      <c r="I169" s="260" t="s">
        <v>580</v>
      </c>
      <c r="J169" s="260">
        <v>120</v>
      </c>
      <c r="K169" s="306"/>
    </row>
    <row r="170" spans="2:11" s="1" customFormat="1" ht="15" customHeight="1">
      <c r="B170" s="283"/>
      <c r="C170" s="260" t="s">
        <v>627</v>
      </c>
      <c r="D170" s="260"/>
      <c r="E170" s="260"/>
      <c r="F170" s="281" t="s">
        <v>578</v>
      </c>
      <c r="G170" s="260"/>
      <c r="H170" s="260" t="s">
        <v>628</v>
      </c>
      <c r="I170" s="260" t="s">
        <v>580</v>
      </c>
      <c r="J170" s="260" t="s">
        <v>629</v>
      </c>
      <c r="K170" s="306"/>
    </row>
    <row r="171" spans="2:11" s="1" customFormat="1" ht="15" customHeight="1">
      <c r="B171" s="283"/>
      <c r="C171" s="260" t="s">
        <v>84</v>
      </c>
      <c r="D171" s="260"/>
      <c r="E171" s="260"/>
      <c r="F171" s="281" t="s">
        <v>578</v>
      </c>
      <c r="G171" s="260"/>
      <c r="H171" s="260" t="s">
        <v>645</v>
      </c>
      <c r="I171" s="260" t="s">
        <v>580</v>
      </c>
      <c r="J171" s="260" t="s">
        <v>629</v>
      </c>
      <c r="K171" s="306"/>
    </row>
    <row r="172" spans="2:11" s="1" customFormat="1" ht="15" customHeight="1">
      <c r="B172" s="283"/>
      <c r="C172" s="260" t="s">
        <v>583</v>
      </c>
      <c r="D172" s="260"/>
      <c r="E172" s="260"/>
      <c r="F172" s="281" t="s">
        <v>584</v>
      </c>
      <c r="G172" s="260"/>
      <c r="H172" s="260" t="s">
        <v>645</v>
      </c>
      <c r="I172" s="260" t="s">
        <v>580</v>
      </c>
      <c r="J172" s="260">
        <v>50</v>
      </c>
      <c r="K172" s="306"/>
    </row>
    <row r="173" spans="2:11" s="1" customFormat="1" ht="15" customHeight="1">
      <c r="B173" s="283"/>
      <c r="C173" s="260" t="s">
        <v>586</v>
      </c>
      <c r="D173" s="260"/>
      <c r="E173" s="260"/>
      <c r="F173" s="281" t="s">
        <v>578</v>
      </c>
      <c r="G173" s="260"/>
      <c r="H173" s="260" t="s">
        <v>645</v>
      </c>
      <c r="I173" s="260" t="s">
        <v>588</v>
      </c>
      <c r="J173" s="260"/>
      <c r="K173" s="306"/>
    </row>
    <row r="174" spans="2:11" s="1" customFormat="1" ht="15" customHeight="1">
      <c r="B174" s="283"/>
      <c r="C174" s="260" t="s">
        <v>597</v>
      </c>
      <c r="D174" s="260"/>
      <c r="E174" s="260"/>
      <c r="F174" s="281" t="s">
        <v>584</v>
      </c>
      <c r="G174" s="260"/>
      <c r="H174" s="260" t="s">
        <v>645</v>
      </c>
      <c r="I174" s="260" t="s">
        <v>580</v>
      </c>
      <c r="J174" s="260">
        <v>50</v>
      </c>
      <c r="K174" s="306"/>
    </row>
    <row r="175" spans="2:11" s="1" customFormat="1" ht="15" customHeight="1">
      <c r="B175" s="283"/>
      <c r="C175" s="260" t="s">
        <v>605</v>
      </c>
      <c r="D175" s="260"/>
      <c r="E175" s="260"/>
      <c r="F175" s="281" t="s">
        <v>584</v>
      </c>
      <c r="G175" s="260"/>
      <c r="H175" s="260" t="s">
        <v>645</v>
      </c>
      <c r="I175" s="260" t="s">
        <v>580</v>
      </c>
      <c r="J175" s="260">
        <v>50</v>
      </c>
      <c r="K175" s="306"/>
    </row>
    <row r="176" spans="2:11" s="1" customFormat="1" ht="15" customHeight="1">
      <c r="B176" s="283"/>
      <c r="C176" s="260" t="s">
        <v>603</v>
      </c>
      <c r="D176" s="260"/>
      <c r="E176" s="260"/>
      <c r="F176" s="281" t="s">
        <v>584</v>
      </c>
      <c r="G176" s="260"/>
      <c r="H176" s="260" t="s">
        <v>645</v>
      </c>
      <c r="I176" s="260" t="s">
        <v>580</v>
      </c>
      <c r="J176" s="260">
        <v>50</v>
      </c>
      <c r="K176" s="306"/>
    </row>
    <row r="177" spans="2:11" s="1" customFormat="1" ht="15" customHeight="1">
      <c r="B177" s="283"/>
      <c r="C177" s="260" t="s">
        <v>104</v>
      </c>
      <c r="D177" s="260"/>
      <c r="E177" s="260"/>
      <c r="F177" s="281" t="s">
        <v>578</v>
      </c>
      <c r="G177" s="260"/>
      <c r="H177" s="260" t="s">
        <v>646</v>
      </c>
      <c r="I177" s="260" t="s">
        <v>647</v>
      </c>
      <c r="J177" s="260"/>
      <c r="K177" s="306"/>
    </row>
    <row r="178" spans="2:11" s="1" customFormat="1" ht="15" customHeight="1">
      <c r="B178" s="283"/>
      <c r="C178" s="260" t="s">
        <v>58</v>
      </c>
      <c r="D178" s="260"/>
      <c r="E178" s="260"/>
      <c r="F178" s="281" t="s">
        <v>578</v>
      </c>
      <c r="G178" s="260"/>
      <c r="H178" s="260" t="s">
        <v>648</v>
      </c>
      <c r="I178" s="260" t="s">
        <v>649</v>
      </c>
      <c r="J178" s="260">
        <v>1</v>
      </c>
      <c r="K178" s="306"/>
    </row>
    <row r="179" spans="2:11" s="1" customFormat="1" ht="15" customHeight="1">
      <c r="B179" s="283"/>
      <c r="C179" s="260" t="s">
        <v>54</v>
      </c>
      <c r="D179" s="260"/>
      <c r="E179" s="260"/>
      <c r="F179" s="281" t="s">
        <v>578</v>
      </c>
      <c r="G179" s="260"/>
      <c r="H179" s="260" t="s">
        <v>650</v>
      </c>
      <c r="I179" s="260" t="s">
        <v>580</v>
      </c>
      <c r="J179" s="260">
        <v>20</v>
      </c>
      <c r="K179" s="306"/>
    </row>
    <row r="180" spans="2:11" s="1" customFormat="1" ht="15" customHeight="1">
      <c r="B180" s="283"/>
      <c r="C180" s="260" t="s">
        <v>55</v>
      </c>
      <c r="D180" s="260"/>
      <c r="E180" s="260"/>
      <c r="F180" s="281" t="s">
        <v>578</v>
      </c>
      <c r="G180" s="260"/>
      <c r="H180" s="260" t="s">
        <v>651</v>
      </c>
      <c r="I180" s="260" t="s">
        <v>580</v>
      </c>
      <c r="J180" s="260">
        <v>255</v>
      </c>
      <c r="K180" s="306"/>
    </row>
    <row r="181" spans="2:11" s="1" customFormat="1" ht="15" customHeight="1">
      <c r="B181" s="283"/>
      <c r="C181" s="260" t="s">
        <v>105</v>
      </c>
      <c r="D181" s="260"/>
      <c r="E181" s="260"/>
      <c r="F181" s="281" t="s">
        <v>578</v>
      </c>
      <c r="G181" s="260"/>
      <c r="H181" s="260" t="s">
        <v>542</v>
      </c>
      <c r="I181" s="260" t="s">
        <v>580</v>
      </c>
      <c r="J181" s="260">
        <v>10</v>
      </c>
      <c r="K181" s="306"/>
    </row>
    <row r="182" spans="2:11" s="1" customFormat="1" ht="15" customHeight="1">
      <c r="B182" s="283"/>
      <c r="C182" s="260" t="s">
        <v>106</v>
      </c>
      <c r="D182" s="260"/>
      <c r="E182" s="260"/>
      <c r="F182" s="281" t="s">
        <v>578</v>
      </c>
      <c r="G182" s="260"/>
      <c r="H182" s="260" t="s">
        <v>652</v>
      </c>
      <c r="I182" s="260" t="s">
        <v>613</v>
      </c>
      <c r="J182" s="260"/>
      <c r="K182" s="306"/>
    </row>
    <row r="183" spans="2:11" s="1" customFormat="1" ht="15" customHeight="1">
      <c r="B183" s="283"/>
      <c r="C183" s="260" t="s">
        <v>653</v>
      </c>
      <c r="D183" s="260"/>
      <c r="E183" s="260"/>
      <c r="F183" s="281" t="s">
        <v>578</v>
      </c>
      <c r="G183" s="260"/>
      <c r="H183" s="260" t="s">
        <v>654</v>
      </c>
      <c r="I183" s="260" t="s">
        <v>613</v>
      </c>
      <c r="J183" s="260"/>
      <c r="K183" s="306"/>
    </row>
    <row r="184" spans="2:11" s="1" customFormat="1" ht="15" customHeight="1">
      <c r="B184" s="283"/>
      <c r="C184" s="260" t="s">
        <v>642</v>
      </c>
      <c r="D184" s="260"/>
      <c r="E184" s="260"/>
      <c r="F184" s="281" t="s">
        <v>578</v>
      </c>
      <c r="G184" s="260"/>
      <c r="H184" s="260" t="s">
        <v>655</v>
      </c>
      <c r="I184" s="260" t="s">
        <v>613</v>
      </c>
      <c r="J184" s="260"/>
      <c r="K184" s="306"/>
    </row>
    <row r="185" spans="2:11" s="1" customFormat="1" ht="15" customHeight="1">
      <c r="B185" s="283"/>
      <c r="C185" s="260" t="s">
        <v>108</v>
      </c>
      <c r="D185" s="260"/>
      <c r="E185" s="260"/>
      <c r="F185" s="281" t="s">
        <v>584</v>
      </c>
      <c r="G185" s="260"/>
      <c r="H185" s="260" t="s">
        <v>656</v>
      </c>
      <c r="I185" s="260" t="s">
        <v>580</v>
      </c>
      <c r="J185" s="260">
        <v>50</v>
      </c>
      <c r="K185" s="306"/>
    </row>
    <row r="186" spans="2:11" s="1" customFormat="1" ht="15" customHeight="1">
      <c r="B186" s="283"/>
      <c r="C186" s="260" t="s">
        <v>657</v>
      </c>
      <c r="D186" s="260"/>
      <c r="E186" s="260"/>
      <c r="F186" s="281" t="s">
        <v>584</v>
      </c>
      <c r="G186" s="260"/>
      <c r="H186" s="260" t="s">
        <v>658</v>
      </c>
      <c r="I186" s="260" t="s">
        <v>659</v>
      </c>
      <c r="J186" s="260"/>
      <c r="K186" s="306"/>
    </row>
    <row r="187" spans="2:11" s="1" customFormat="1" ht="15" customHeight="1">
      <c r="B187" s="283"/>
      <c r="C187" s="260" t="s">
        <v>660</v>
      </c>
      <c r="D187" s="260"/>
      <c r="E187" s="260"/>
      <c r="F187" s="281" t="s">
        <v>584</v>
      </c>
      <c r="G187" s="260"/>
      <c r="H187" s="260" t="s">
        <v>661</v>
      </c>
      <c r="I187" s="260" t="s">
        <v>659</v>
      </c>
      <c r="J187" s="260"/>
      <c r="K187" s="306"/>
    </row>
    <row r="188" spans="2:11" s="1" customFormat="1" ht="15" customHeight="1">
      <c r="B188" s="283"/>
      <c r="C188" s="260" t="s">
        <v>662</v>
      </c>
      <c r="D188" s="260"/>
      <c r="E188" s="260"/>
      <c r="F188" s="281" t="s">
        <v>584</v>
      </c>
      <c r="G188" s="260"/>
      <c r="H188" s="260" t="s">
        <v>663</v>
      </c>
      <c r="I188" s="260" t="s">
        <v>659</v>
      </c>
      <c r="J188" s="260"/>
      <c r="K188" s="306"/>
    </row>
    <row r="189" spans="2:11" s="1" customFormat="1" ht="15" customHeight="1">
      <c r="B189" s="283"/>
      <c r="C189" s="319" t="s">
        <v>664</v>
      </c>
      <c r="D189" s="260"/>
      <c r="E189" s="260"/>
      <c r="F189" s="281" t="s">
        <v>584</v>
      </c>
      <c r="G189" s="260"/>
      <c r="H189" s="260" t="s">
        <v>665</v>
      </c>
      <c r="I189" s="260" t="s">
        <v>666</v>
      </c>
      <c r="J189" s="320" t="s">
        <v>667</v>
      </c>
      <c r="K189" s="306"/>
    </row>
    <row r="190" spans="2:11" s="17" customFormat="1" ht="15" customHeight="1">
      <c r="B190" s="321"/>
      <c r="C190" s="322" t="s">
        <v>668</v>
      </c>
      <c r="D190" s="323"/>
      <c r="E190" s="323"/>
      <c r="F190" s="324" t="s">
        <v>584</v>
      </c>
      <c r="G190" s="323"/>
      <c r="H190" s="323" t="s">
        <v>669</v>
      </c>
      <c r="I190" s="323" t="s">
        <v>666</v>
      </c>
      <c r="J190" s="325" t="s">
        <v>667</v>
      </c>
      <c r="K190" s="326"/>
    </row>
    <row r="191" spans="2:11" s="1" customFormat="1" ht="15" customHeight="1">
      <c r="B191" s="283"/>
      <c r="C191" s="319" t="s">
        <v>43</v>
      </c>
      <c r="D191" s="260"/>
      <c r="E191" s="260"/>
      <c r="F191" s="281" t="s">
        <v>578</v>
      </c>
      <c r="G191" s="260"/>
      <c r="H191" s="257" t="s">
        <v>670</v>
      </c>
      <c r="I191" s="260" t="s">
        <v>671</v>
      </c>
      <c r="J191" s="260"/>
      <c r="K191" s="306"/>
    </row>
    <row r="192" spans="2:11" s="1" customFormat="1" ht="15" customHeight="1">
      <c r="B192" s="283"/>
      <c r="C192" s="319" t="s">
        <v>672</v>
      </c>
      <c r="D192" s="260"/>
      <c r="E192" s="260"/>
      <c r="F192" s="281" t="s">
        <v>578</v>
      </c>
      <c r="G192" s="260"/>
      <c r="H192" s="260" t="s">
        <v>673</v>
      </c>
      <c r="I192" s="260" t="s">
        <v>613</v>
      </c>
      <c r="J192" s="260"/>
      <c r="K192" s="306"/>
    </row>
    <row r="193" spans="2:11" s="1" customFormat="1" ht="15" customHeight="1">
      <c r="B193" s="283"/>
      <c r="C193" s="319" t="s">
        <v>674</v>
      </c>
      <c r="D193" s="260"/>
      <c r="E193" s="260"/>
      <c r="F193" s="281" t="s">
        <v>578</v>
      </c>
      <c r="G193" s="260"/>
      <c r="H193" s="260" t="s">
        <v>675</v>
      </c>
      <c r="I193" s="260" t="s">
        <v>613</v>
      </c>
      <c r="J193" s="260"/>
      <c r="K193" s="306"/>
    </row>
    <row r="194" spans="2:11" s="1" customFormat="1" ht="15" customHeight="1">
      <c r="B194" s="283"/>
      <c r="C194" s="319" t="s">
        <v>676</v>
      </c>
      <c r="D194" s="260"/>
      <c r="E194" s="260"/>
      <c r="F194" s="281" t="s">
        <v>584</v>
      </c>
      <c r="G194" s="260"/>
      <c r="H194" s="260" t="s">
        <v>677</v>
      </c>
      <c r="I194" s="260" t="s">
        <v>613</v>
      </c>
      <c r="J194" s="260"/>
      <c r="K194" s="306"/>
    </row>
    <row r="195" spans="2:11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pans="2:11" s="1" customFormat="1" ht="18.75" customHeight="1">
      <c r="B198" s="267"/>
      <c r="C198" s="267"/>
      <c r="D198" s="267"/>
      <c r="E198" s="267"/>
      <c r="F198" s="267"/>
      <c r="G198" s="267"/>
      <c r="H198" s="267"/>
      <c r="I198" s="267"/>
      <c r="J198" s="267"/>
      <c r="K198" s="267"/>
    </row>
    <row r="199" spans="2:11" s="1" customFormat="1" ht="13.5">
      <c r="B199" s="249"/>
      <c r="C199" s="250"/>
      <c r="D199" s="250"/>
      <c r="E199" s="250"/>
      <c r="F199" s="250"/>
      <c r="G199" s="250"/>
      <c r="H199" s="250"/>
      <c r="I199" s="250"/>
      <c r="J199" s="250"/>
      <c r="K199" s="251"/>
    </row>
    <row r="200" spans="2:11" s="1" customFormat="1" ht="21">
      <c r="B200" s="252"/>
      <c r="C200" s="391" t="s">
        <v>678</v>
      </c>
      <c r="D200" s="391"/>
      <c r="E200" s="391"/>
      <c r="F200" s="391"/>
      <c r="G200" s="391"/>
      <c r="H200" s="391"/>
      <c r="I200" s="391"/>
      <c r="J200" s="391"/>
      <c r="K200" s="253"/>
    </row>
    <row r="201" spans="2:11" s="1" customFormat="1" ht="25.5" customHeight="1">
      <c r="B201" s="252"/>
      <c r="C201" s="328" t="s">
        <v>679</v>
      </c>
      <c r="D201" s="328"/>
      <c r="E201" s="328"/>
      <c r="F201" s="328" t="s">
        <v>680</v>
      </c>
      <c r="G201" s="329"/>
      <c r="H201" s="394" t="s">
        <v>681</v>
      </c>
      <c r="I201" s="394"/>
      <c r="J201" s="394"/>
      <c r="K201" s="253"/>
    </row>
    <row r="202" spans="2:11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pans="2:11" s="1" customFormat="1" ht="15" customHeight="1">
      <c r="B203" s="283"/>
      <c r="C203" s="260" t="s">
        <v>671</v>
      </c>
      <c r="D203" s="260"/>
      <c r="E203" s="260"/>
      <c r="F203" s="281" t="s">
        <v>44</v>
      </c>
      <c r="G203" s="260"/>
      <c r="H203" s="395" t="s">
        <v>682</v>
      </c>
      <c r="I203" s="395"/>
      <c r="J203" s="395"/>
      <c r="K203" s="306"/>
    </row>
    <row r="204" spans="2:11" s="1" customFormat="1" ht="15" customHeight="1">
      <c r="B204" s="283"/>
      <c r="C204" s="260"/>
      <c r="D204" s="260"/>
      <c r="E204" s="260"/>
      <c r="F204" s="281" t="s">
        <v>45</v>
      </c>
      <c r="G204" s="260"/>
      <c r="H204" s="395" t="s">
        <v>683</v>
      </c>
      <c r="I204" s="395"/>
      <c r="J204" s="395"/>
      <c r="K204" s="306"/>
    </row>
    <row r="205" spans="2:11" s="1" customFormat="1" ht="15" customHeight="1">
      <c r="B205" s="283"/>
      <c r="C205" s="260"/>
      <c r="D205" s="260"/>
      <c r="E205" s="260"/>
      <c r="F205" s="281" t="s">
        <v>48</v>
      </c>
      <c r="G205" s="260"/>
      <c r="H205" s="395" t="s">
        <v>684</v>
      </c>
      <c r="I205" s="395"/>
      <c r="J205" s="395"/>
      <c r="K205" s="306"/>
    </row>
    <row r="206" spans="2:11" s="1" customFormat="1" ht="15" customHeight="1">
      <c r="B206" s="283"/>
      <c r="C206" s="260"/>
      <c r="D206" s="260"/>
      <c r="E206" s="260"/>
      <c r="F206" s="281" t="s">
        <v>46</v>
      </c>
      <c r="G206" s="260"/>
      <c r="H206" s="395" t="s">
        <v>685</v>
      </c>
      <c r="I206" s="395"/>
      <c r="J206" s="395"/>
      <c r="K206" s="306"/>
    </row>
    <row r="207" spans="2:11" s="1" customFormat="1" ht="15" customHeight="1">
      <c r="B207" s="283"/>
      <c r="C207" s="260"/>
      <c r="D207" s="260"/>
      <c r="E207" s="260"/>
      <c r="F207" s="281" t="s">
        <v>47</v>
      </c>
      <c r="G207" s="260"/>
      <c r="H207" s="395" t="s">
        <v>686</v>
      </c>
      <c r="I207" s="395"/>
      <c r="J207" s="395"/>
      <c r="K207" s="306"/>
    </row>
    <row r="208" spans="2:11" s="1" customFormat="1" ht="15" customHeight="1">
      <c r="B208" s="283"/>
      <c r="C208" s="260"/>
      <c r="D208" s="260"/>
      <c r="E208" s="260"/>
      <c r="F208" s="281"/>
      <c r="G208" s="260"/>
      <c r="H208" s="260"/>
      <c r="I208" s="260"/>
      <c r="J208" s="260"/>
      <c r="K208" s="306"/>
    </row>
    <row r="209" spans="2:11" s="1" customFormat="1" ht="15" customHeight="1">
      <c r="B209" s="283"/>
      <c r="C209" s="260" t="s">
        <v>625</v>
      </c>
      <c r="D209" s="260"/>
      <c r="E209" s="260"/>
      <c r="F209" s="281" t="s">
        <v>79</v>
      </c>
      <c r="G209" s="260"/>
      <c r="H209" s="395" t="s">
        <v>687</v>
      </c>
      <c r="I209" s="395"/>
      <c r="J209" s="395"/>
      <c r="K209" s="306"/>
    </row>
    <row r="210" spans="2:11" s="1" customFormat="1" ht="15" customHeight="1">
      <c r="B210" s="283"/>
      <c r="C210" s="260"/>
      <c r="D210" s="260"/>
      <c r="E210" s="260"/>
      <c r="F210" s="281" t="s">
        <v>521</v>
      </c>
      <c r="G210" s="260"/>
      <c r="H210" s="395" t="s">
        <v>522</v>
      </c>
      <c r="I210" s="395"/>
      <c r="J210" s="395"/>
      <c r="K210" s="306"/>
    </row>
    <row r="211" spans="2:11" s="1" customFormat="1" ht="15" customHeight="1">
      <c r="B211" s="283"/>
      <c r="C211" s="260"/>
      <c r="D211" s="260"/>
      <c r="E211" s="260"/>
      <c r="F211" s="281" t="s">
        <v>519</v>
      </c>
      <c r="G211" s="260"/>
      <c r="H211" s="395" t="s">
        <v>688</v>
      </c>
      <c r="I211" s="395"/>
      <c r="J211" s="395"/>
      <c r="K211" s="306"/>
    </row>
    <row r="212" spans="2:11" s="1" customFormat="1" ht="15" customHeight="1">
      <c r="B212" s="330"/>
      <c r="C212" s="260"/>
      <c r="D212" s="260"/>
      <c r="E212" s="260"/>
      <c r="F212" s="281" t="s">
        <v>523</v>
      </c>
      <c r="G212" s="319"/>
      <c r="H212" s="396" t="s">
        <v>524</v>
      </c>
      <c r="I212" s="396"/>
      <c r="J212" s="396"/>
      <c r="K212" s="331"/>
    </row>
    <row r="213" spans="2:11" s="1" customFormat="1" ht="15" customHeight="1">
      <c r="B213" s="330"/>
      <c r="C213" s="260"/>
      <c r="D213" s="260"/>
      <c r="E213" s="260"/>
      <c r="F213" s="281" t="s">
        <v>525</v>
      </c>
      <c r="G213" s="319"/>
      <c r="H213" s="396" t="s">
        <v>503</v>
      </c>
      <c r="I213" s="396"/>
      <c r="J213" s="396"/>
      <c r="K213" s="331"/>
    </row>
    <row r="214" spans="2:11" s="1" customFormat="1" ht="15" customHeight="1">
      <c r="B214" s="330"/>
      <c r="C214" s="260"/>
      <c r="D214" s="260"/>
      <c r="E214" s="260"/>
      <c r="F214" s="281"/>
      <c r="G214" s="319"/>
      <c r="H214" s="310"/>
      <c r="I214" s="310"/>
      <c r="J214" s="310"/>
      <c r="K214" s="331"/>
    </row>
    <row r="215" spans="2:11" s="1" customFormat="1" ht="15" customHeight="1">
      <c r="B215" s="330"/>
      <c r="C215" s="260" t="s">
        <v>649</v>
      </c>
      <c r="D215" s="260"/>
      <c r="E215" s="260"/>
      <c r="F215" s="281">
        <v>1</v>
      </c>
      <c r="G215" s="319"/>
      <c r="H215" s="396" t="s">
        <v>689</v>
      </c>
      <c r="I215" s="396"/>
      <c r="J215" s="396"/>
      <c r="K215" s="331"/>
    </row>
    <row r="216" spans="2:11" s="1" customFormat="1" ht="15" customHeight="1">
      <c r="B216" s="330"/>
      <c r="C216" s="260"/>
      <c r="D216" s="260"/>
      <c r="E216" s="260"/>
      <c r="F216" s="281">
        <v>2</v>
      </c>
      <c r="G216" s="319"/>
      <c r="H216" s="396" t="s">
        <v>690</v>
      </c>
      <c r="I216" s="396"/>
      <c r="J216" s="396"/>
      <c r="K216" s="331"/>
    </row>
    <row r="217" spans="2:11" s="1" customFormat="1" ht="15" customHeight="1">
      <c r="B217" s="330"/>
      <c r="C217" s="260"/>
      <c r="D217" s="260"/>
      <c r="E217" s="260"/>
      <c r="F217" s="281">
        <v>3</v>
      </c>
      <c r="G217" s="319"/>
      <c r="H217" s="396" t="s">
        <v>691</v>
      </c>
      <c r="I217" s="396"/>
      <c r="J217" s="396"/>
      <c r="K217" s="331"/>
    </row>
    <row r="218" spans="2:11" s="1" customFormat="1" ht="15" customHeight="1">
      <c r="B218" s="330"/>
      <c r="C218" s="260"/>
      <c r="D218" s="260"/>
      <c r="E218" s="260"/>
      <c r="F218" s="281">
        <v>4</v>
      </c>
      <c r="G218" s="319"/>
      <c r="H218" s="396" t="s">
        <v>692</v>
      </c>
      <c r="I218" s="396"/>
      <c r="J218" s="396"/>
      <c r="K218" s="331"/>
    </row>
    <row r="219" spans="2:11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103 - Polní cesta C68</vt:lpstr>
      <vt:lpstr>VRN - Vedlejší rozpočtové...</vt:lpstr>
      <vt:lpstr>Pokyny pro vyplnění</vt:lpstr>
      <vt:lpstr>'Rekapitulace stavby'!Názvy_tisku</vt:lpstr>
      <vt:lpstr>'SO 103 - Polní cesta C68'!Názvy_tisku</vt:lpstr>
      <vt:lpstr>'VRN - Vedlejší rozpočtové...'!Názvy_tisku</vt:lpstr>
      <vt:lpstr>'Pokyny pro vyplnění'!Oblast_tisku</vt:lpstr>
      <vt:lpstr>'Rekapitulace stavby'!Oblast_tisku</vt:lpstr>
      <vt:lpstr>'SO 103 - Polní cesta C68'!Oblast_tisku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AGROPROJEKT PSO</cp:lastModifiedBy>
  <dcterms:created xsi:type="dcterms:W3CDTF">2024-03-11T09:35:12Z</dcterms:created>
  <dcterms:modified xsi:type="dcterms:W3CDTF">2024-03-11T10:29:15Z</dcterms:modified>
</cp:coreProperties>
</file>